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ổlàmviệcNày"/>
  <bookViews>
    <workbookView xWindow="0" yWindow="0" windowWidth="24000" windowHeight="9735" activeTab="0"/>
  </bookViews>
  <sheets>
    <sheet name="ODT" sheetId="1" r:id="rId1"/>
    <sheet name="ONT" sheetId="2" r:id="rId2"/>
  </sheets>
  <definedNames>
    <definedName name="_xlnm.Print_Titles" localSheetId="0">'ODT'!$5:$7</definedName>
    <definedName name="_xlnm.Print_Titles" localSheetId="1">'ONT'!$2:$4</definedName>
  </definedNames>
  <calcPr fullCalcOnLoad="1"/>
</workbook>
</file>

<file path=xl/sharedStrings.xml><?xml version="1.0" encoding="utf-8"?>
<sst xmlns="http://schemas.openxmlformats.org/spreadsheetml/2006/main" count="1102" uniqueCount="437">
  <si>
    <t>I</t>
  </si>
  <si>
    <t>II</t>
  </si>
  <si>
    <t>III</t>
  </si>
  <si>
    <t>2.2</t>
  </si>
  <si>
    <t>2.3</t>
  </si>
  <si>
    <t>2.4</t>
  </si>
  <si>
    <t>1.1</t>
  </si>
  <si>
    <t>1.2</t>
  </si>
  <si>
    <t>1.3</t>
  </si>
  <si>
    <t>1.4</t>
  </si>
  <si>
    <t>2.1</t>
  </si>
  <si>
    <t>3.1</t>
  </si>
  <si>
    <t>3.2</t>
  </si>
  <si>
    <t>4.1</t>
  </si>
  <si>
    <t>4.2</t>
  </si>
  <si>
    <t>5.1</t>
  </si>
  <si>
    <t>5.2</t>
  </si>
  <si>
    <t>1.5</t>
  </si>
  <si>
    <t>2.5</t>
  </si>
  <si>
    <t>2.6</t>
  </si>
  <si>
    <t>2.7</t>
  </si>
  <si>
    <t>1.6</t>
  </si>
  <si>
    <t>1.7</t>
  </si>
  <si>
    <t>1.8</t>
  </si>
  <si>
    <t>3</t>
  </si>
  <si>
    <t>4</t>
  </si>
  <si>
    <t>2</t>
  </si>
  <si>
    <t>1</t>
  </si>
  <si>
    <t>5</t>
  </si>
  <si>
    <t>6</t>
  </si>
  <si>
    <t>7</t>
  </si>
  <si>
    <t>2.8</t>
  </si>
  <si>
    <t>Các đoạn đường trục chính</t>
  </si>
  <si>
    <t>Các đường liên thôn khác còn lại</t>
  </si>
  <si>
    <t>Trục đường Quốc lộ 37</t>
  </si>
  <si>
    <t>Trục đường nội thị</t>
  </si>
  <si>
    <t>THỊ TRẤN NÔNG TRƯỜNG LIÊN SƠN</t>
  </si>
  <si>
    <t>Trục đường QL32</t>
  </si>
  <si>
    <t>Đoạn tiếp theo đến giáp xã Thượng Bằng La</t>
  </si>
  <si>
    <t>2.9</t>
  </si>
  <si>
    <t>IV</t>
  </si>
  <si>
    <t>XÃ TÂN THỊNH</t>
  </si>
  <si>
    <t>Đoạn tiếp theo đến chân dốc Mỵ</t>
  </si>
  <si>
    <t>Trục đường tỉnh lộ 172</t>
  </si>
  <si>
    <t>Trục đường huyện lộ</t>
  </si>
  <si>
    <t>Đường trục chính xã Tân Thịnh</t>
  </si>
  <si>
    <t>Đoạn từ cầu treo (giáp TTNT Trần Phú) đến cầu Thôn 10</t>
  </si>
  <si>
    <t>4.3</t>
  </si>
  <si>
    <t>V</t>
  </si>
  <si>
    <t>XÃ ĐẠI LỊCH</t>
  </si>
  <si>
    <t>Đoạn từ ngã ba cầu chợ đi các tuyến 100m</t>
  </si>
  <si>
    <t>Trục đường ngã ba cầu chợ đến giáp ranh giới xã Chấn Thịnh</t>
  </si>
  <si>
    <t>Đoạn tiếp theo đến giáp ranh giới xã Chấn Thịnh</t>
  </si>
  <si>
    <t>Trục đường xã Việt Hồng (Trấn Yên) đến ngã ba cầu chợ</t>
  </si>
  <si>
    <t>3.3</t>
  </si>
  <si>
    <t>3.4</t>
  </si>
  <si>
    <t>Đoạn tiếp theo đến cầu Thanh Bồng</t>
  </si>
  <si>
    <t>3.5</t>
  </si>
  <si>
    <t>Đoạn tiếp theo đến cách ngã ba cầu chợ 100m</t>
  </si>
  <si>
    <t>Trục đường ngã ba cầu chợ đến giáp ranh giới xã Tân Thịnh</t>
  </si>
  <si>
    <t>4.4</t>
  </si>
  <si>
    <t>4.5</t>
  </si>
  <si>
    <t>Đoạn tiếp theo đến hết đường rẽ thôn 10</t>
  </si>
  <si>
    <t>4.6</t>
  </si>
  <si>
    <t>Đoạn tiếp theo đến cầu Suối Kè</t>
  </si>
  <si>
    <t>4.7</t>
  </si>
  <si>
    <t>Đoạn tiếp theo đến cầu Gốc Mý</t>
  </si>
  <si>
    <t>4.8</t>
  </si>
  <si>
    <t>4.9</t>
  </si>
  <si>
    <t>Đoạn tiếp theo đến giáp ranh giới xã Tân Thịnh</t>
  </si>
  <si>
    <t>VI</t>
  </si>
  <si>
    <t>XÃ CHẤN THỊNH</t>
  </si>
  <si>
    <t>Trục đường Đại Lịch - Minh An</t>
  </si>
  <si>
    <t>1.9</t>
  </si>
  <si>
    <t>1.10</t>
  </si>
  <si>
    <t>Trục đường nội bộ liên khu vực</t>
  </si>
  <si>
    <t>3.6</t>
  </si>
  <si>
    <t>VII</t>
  </si>
  <si>
    <t>XÃ BÌNH THUẬN</t>
  </si>
  <si>
    <t>Trục đường tỉnh lộ</t>
  </si>
  <si>
    <t>VIII</t>
  </si>
  <si>
    <t>XÃ NGHĨA TÂM</t>
  </si>
  <si>
    <t>Đoạn tiếp theo đến cổng trường tiểu học Nghĩa Tâm B</t>
  </si>
  <si>
    <t>Đoạn tiếp theo đến ngã ba Nghĩa Hùng</t>
  </si>
  <si>
    <t>Đoạn từ ngã ba Nghĩa Hùng đến hội trường thôn 14</t>
  </si>
  <si>
    <t>Đoạn tiếp theo đến xã Bình Thuận</t>
  </si>
  <si>
    <t>Đoạn từ ngã ba Nghĩa Hùng đi TTNT Trần Phú đến cổng nhà ông Nghị thôn Nghĩa Hùng 13</t>
  </si>
  <si>
    <t>Tuyến liên thôn</t>
  </si>
  <si>
    <t>Đoạn từ ngã ba chợ Tho (đối diện UBND xã) đi xã Trung Sơn (Tỉnh Phú Thọ) đến đầu cầu Tho</t>
  </si>
  <si>
    <t>Đoạn tiếp theo đến cổng trường cấp II</t>
  </si>
  <si>
    <t>Đoạn tiếp theo đến ngã ba chân dốc Diềm</t>
  </si>
  <si>
    <t>Đoạn tiếp theo đến giáp ranh xã Trung Sơn - Phú Thọ</t>
  </si>
  <si>
    <t>XÃ MINH AN</t>
  </si>
  <si>
    <t>Trục đường QL 32 A</t>
  </si>
  <si>
    <t>Đoạn tiếp theo đến cầu Khe Mòn</t>
  </si>
  <si>
    <t>Trục đường Minh An - Nghĩa Tâm</t>
  </si>
  <si>
    <t>Đoạn tiếp theo đến giáp ranh xã Nghĩa Tâm</t>
  </si>
  <si>
    <t>X</t>
  </si>
  <si>
    <t>XÃ THƯỢNG BẰNG LA</t>
  </si>
  <si>
    <t>Đoạn từ chợ vào UBND xã Thượng Bằng La</t>
  </si>
  <si>
    <t>Đoạn từ chợ vào trường trung học cơ sở Thượng Bằng La</t>
  </si>
  <si>
    <t>XI</t>
  </si>
  <si>
    <t>XÃ CÁT THỊNH</t>
  </si>
  <si>
    <t>Trục đường QL 32</t>
  </si>
  <si>
    <t>Trục đường QL 37</t>
  </si>
  <si>
    <t>XII</t>
  </si>
  <si>
    <t>XÃ ĐỒNG KHÊ</t>
  </si>
  <si>
    <t>Trục đường Quốc lộ 32</t>
  </si>
  <si>
    <t>Đoạn tiếp theo đến cống thoát nước (nhà ông Lăng)</t>
  </si>
  <si>
    <t>Đoạn tiếp theo đến cột mốc Km 18</t>
  </si>
  <si>
    <t>Đoạn tiếp theo đến cống thoát nước (nhà ông Sơn)</t>
  </si>
  <si>
    <t>Đoạn tiếp theo đến hết ranh giới xã Đồng Khê</t>
  </si>
  <si>
    <t>XIII</t>
  </si>
  <si>
    <t>Đoạn tiếp theo đến đường rẽ Suối Giàng</t>
  </si>
  <si>
    <t>Đoạn tiếp theo đến đường rẽ đi Thác Hoa</t>
  </si>
  <si>
    <t>Đoạn tiếp theo đến Cầu Nhì</t>
  </si>
  <si>
    <t>Đoạn tiếp theo đến cột mốc Km 193</t>
  </si>
  <si>
    <t>1.11</t>
  </si>
  <si>
    <t>Các đoạn đường khác</t>
  </si>
  <si>
    <t>Trục đường B (Đoạn từ rẽ bản Lọng đến đường đi Suối Giàng)</t>
  </si>
  <si>
    <t>Trục đường C: đường nhánh 1,2,3,4,5,6</t>
  </si>
  <si>
    <t>Khu Hồng Sơn</t>
  </si>
  <si>
    <t>Đoạn đầu đường rẽ QL 32 đến hết trục đường C (nhánh 8-9)</t>
  </si>
  <si>
    <t>Trục đường C</t>
  </si>
  <si>
    <t>Trục đường D-D nhánh 9-11</t>
  </si>
  <si>
    <t>Đoạn từ Trung tâm y tế đến suối nước nóng Bản Hốc</t>
  </si>
  <si>
    <t>Khu Thác Hoa</t>
  </si>
  <si>
    <t>Đoạn từ ngã tư đến giáp suối Nhì</t>
  </si>
  <si>
    <t>Đường Suối Giàng</t>
  </si>
  <si>
    <t>Đoạn từ QL 32 đến đầu trục đường B</t>
  </si>
  <si>
    <t>5.3</t>
  </si>
  <si>
    <t>Đoạn tiếp theo đến cầu trắng Văn Thi III</t>
  </si>
  <si>
    <t>5.4</t>
  </si>
  <si>
    <t>Đoạn đường vào thôn An Thịnh</t>
  </si>
  <si>
    <t>Đoạn từ cầu Phù Sơn đến trung tâm thôn Phù Sơn</t>
  </si>
  <si>
    <t>XIV</t>
  </si>
  <si>
    <t>XV</t>
  </si>
  <si>
    <t>XVI</t>
  </si>
  <si>
    <t>Đường liên thôn</t>
  </si>
  <si>
    <t>XVII</t>
  </si>
  <si>
    <t>XVIII</t>
  </si>
  <si>
    <t>XIX</t>
  </si>
  <si>
    <t>XX</t>
  </si>
  <si>
    <t>XÃ SƠN LƯƠNG</t>
  </si>
  <si>
    <t>Đoạn từ giáp TTNT Liên Sơn đến đường rẽ đi bản Nậm Mười</t>
  </si>
  <si>
    <t>Đoạn tiếp theo từ nhà ông Báu đến hết ranh giới xã (giáp xã Nậm Lành)</t>
  </si>
  <si>
    <t>XXI</t>
  </si>
  <si>
    <t>XÃ GIA HỘI</t>
  </si>
  <si>
    <t>XÃ NẬM BÚNG</t>
  </si>
  <si>
    <t>Đoạn tiếp theo đến nhà phổ cập thôn 5</t>
  </si>
  <si>
    <t>Đoạn từ nhà ông Nguyễn Văn Bình đến đường vào mỏ 3 Hà Quang thôn Nậm Chậu</t>
  </si>
  <si>
    <t>Đoạn còn lại của Quốc lộ 32</t>
  </si>
  <si>
    <t>XÃ TÚ LỆ</t>
  </si>
  <si>
    <t>Đoạn tiếp theo đến giáp ranh xã Nậm Búng</t>
  </si>
  <si>
    <t>Đường liên xã đi vào xã Nậm Có</t>
  </si>
  <si>
    <t>Từ trung tâm xã Tú Lệ đến giáp suối (Nậm Lùng)</t>
  </si>
  <si>
    <t>XÃ NẬM LÀNH</t>
  </si>
  <si>
    <t>Đoạn tiếp theo đến đầu cầu treo Sòng Pành</t>
  </si>
  <si>
    <t>Đoạn từ Km 16 QL 32 đến giáp xã Gia Hội</t>
  </si>
  <si>
    <t>Đoạn từ giáp xã Nghĩa Phúc (TX Nghĩa Lộ) đến ngã ba thôn Nậm Tộc</t>
  </si>
  <si>
    <t>XÃ NẬM MƯỜI</t>
  </si>
  <si>
    <t>Đoạn tiếp theo đến ngã ba (nhà ông Lâm) rẽ đi thôn Nậm Biếu, Giằng Pằng</t>
  </si>
  <si>
    <t>XÃ SÙNG ĐÔ</t>
  </si>
  <si>
    <t>XÃ SUỐI QUYỀN</t>
  </si>
  <si>
    <t>XÃ SUỐI GIÀNG</t>
  </si>
  <si>
    <t>Đoạn tiếp đến Ngã ba Giàng A, Giàng B</t>
  </si>
  <si>
    <t>XÃ SUỐI BU</t>
  </si>
  <si>
    <t>Đoạn tiếp theo đến cầu Suối Bu</t>
  </si>
  <si>
    <t>Đoạn tiếp theo giáp ranh thôn Bản Hốc đến hết ranh giới xã (Đèo Ách)</t>
  </si>
  <si>
    <t>XÃ NGHĨA SƠN</t>
  </si>
  <si>
    <t>Trục đường bê tông từ giáp ranh xã Nghĩa Phúc (Thị xã Nghĩa Lộ) đến hết bản Noong Khoang 1</t>
  </si>
  <si>
    <t>XÃ AN LƯƠNG</t>
  </si>
  <si>
    <t>Đoạn từ lối rẽ Mảm 2 đến gốc Khe Mạ</t>
  </si>
  <si>
    <t>Đoạn tiếp theo từ gốc Khe Mạ đi đến đường rẽ Khe Cam</t>
  </si>
  <si>
    <t>Đoạn tiếp theo từ lối rẽ Khe Cam đi đến ngã Ba Sài Lương</t>
  </si>
  <si>
    <t>Đoạn tiếp theo đến cống thoát nước đường QL 32 (tại cổng nhà ông Nhưng)</t>
  </si>
  <si>
    <t>Đoạn tiếp theo đến đường vào nhà ông Tèn</t>
  </si>
  <si>
    <t xml:space="preserve">Tên đường </t>
  </si>
  <si>
    <t>Trục đường QL 37 (Yên Bái - Nghĩa Lộ)</t>
  </si>
  <si>
    <t>Trục đường C: đường nhánh 7 (đoạn đầu đường rẽ QL 32 đến hết Trung tâm bồi dưỡng chính trị)</t>
  </si>
  <si>
    <t>Đoạn từ QL 32 (từ nhà ông Sa Văn Hòa) đến đầu cầu Sơn Lương (đi thuỷ điện Văn Chấn)</t>
  </si>
  <si>
    <t>Đoạn từ QL 32 (nhà ông Hặc) rẽ đi hết ranh giới xã (giáp xã Nậm Lành)</t>
  </si>
  <si>
    <t>B. ĐẤT Ở NÔNG THÔN</t>
  </si>
  <si>
    <t>A. ĐẤT Ở TẠI ĐÔ THỊ (ĐÔ THỊ LOẠI V)</t>
  </si>
  <si>
    <t>Từ ranh giới xã Việt Hồng đến cầu Đèo Cuồng</t>
  </si>
  <si>
    <t>Đoạn tiếp theo đến hết đường vào Khe Ma</t>
  </si>
  <si>
    <t>STT</t>
  </si>
  <si>
    <t>Ghi chú</t>
  </si>
  <si>
    <t>THỊ TRẤN NÔNG TRƯỜNG TRẦN PHÚ</t>
  </si>
  <si>
    <t>IX</t>
  </si>
  <si>
    <t>Đoạn từ ngã rẽ bản Lọng đến giáp suối Nhì</t>
  </si>
  <si>
    <t xml:space="preserve">Giá đất
theo NQ 21 (đồng/m2) </t>
  </si>
  <si>
    <t xml:space="preserve">Giá đất
vị trí 1 theo 
 NQ 21 (đồng/m2) </t>
  </si>
  <si>
    <t>Điều chỉnh</t>
  </si>
  <si>
    <t>2.10</t>
  </si>
  <si>
    <t>Bổ sung</t>
  </si>
  <si>
    <t>(1)</t>
  </si>
  <si>
    <t>(2)</t>
  </si>
  <si>
    <t>(3)</t>
  </si>
  <si>
    <t>(5)</t>
  </si>
  <si>
    <t xml:space="preserve">  </t>
  </si>
  <si>
    <t xml:space="preserve"> </t>
  </si>
  <si>
    <t>Tăng, giảm</t>
  </si>
  <si>
    <t>(4)</t>
  </si>
  <si>
    <t>(6)</t>
  </si>
  <si>
    <t>(7)</t>
  </si>
  <si>
    <t>Giá đất theo QĐ 15/2017</t>
  </si>
  <si>
    <t>Hệ số theo QĐ 01-2019</t>
  </si>
  <si>
    <t>Bảng giá
x hệ số</t>
  </si>
  <si>
    <t>Giá đất theo QĐ 15-2017</t>
  </si>
  <si>
    <t>Hệ số điều chỉnh theo QĐ 01-2019</t>
  </si>
  <si>
    <t>Tăng, 
giảm</t>
  </si>
  <si>
    <t>Đoạn từ lỗi rẽ Mảm 2 đến nhà ông Tọi</t>
  </si>
  <si>
    <t>Đoạn từ nhà ông Độ đến lỗi rẽ  Mảm 2</t>
  </si>
  <si>
    <t>Đoạn rẽ từ QL 32 ( Nhà thờ) đi tổ 7 đến đoạn rẽ QL 32 (Nhà ông Cuông) tổ 6</t>
  </si>
  <si>
    <t>Giá đất đã được phê duyệt giá cụ thể</t>
  </si>
  <si>
    <t>Giá đất điều tra</t>
  </si>
  <si>
    <t>(9)</t>
  </si>
  <si>
    <t>(10)</t>
  </si>
  <si>
    <t>Tỷ lệ (%)</t>
  </si>
  <si>
    <t>Giá đất dự kiến năm 2020 (theo đề xuất của UBND huyện)</t>
  </si>
  <si>
    <t>BẢNG 6:   BẢNG GIÁ ĐẤT Ở TẠI HUYỆN VĂN CHẤN</t>
  </si>
  <si>
    <t>Đoạn từ nhà ông Sơ đến Trạm Y tế</t>
  </si>
  <si>
    <t>Bỏ từ "cũ" vì trạm Y tế mới xây đối diện trạm cũ</t>
  </si>
  <si>
    <t>Giá đất
vị trí 1 
(Đồng/m2)</t>
  </si>
  <si>
    <t>Đoạn tiếp theo đến lối rẽ lên nhà ông Khánh</t>
  </si>
  <si>
    <t>0963799195</t>
  </si>
  <si>
    <t>Anh Lập</t>
  </si>
  <si>
    <t>THỊ TRẤN SƠN THỊNH</t>
  </si>
  <si>
    <t xml:space="preserve">Giá tối thiểu của thị trấn </t>
  </si>
  <si>
    <t>Đoạn từ Đập tràn (giáp ranh giới xã Cát Thịnh) đến hết ranh giới nhà ông Hiền</t>
  </si>
  <si>
    <t>Đoạn tiếp theo đến hết ranh giới nhà ông Thọ</t>
  </si>
  <si>
    <t xml:space="preserve">Đoạn tiếp theo đến hết ranh giới nhà ông Tư </t>
  </si>
  <si>
    <t>Từ dốc đỏ cách 100m đến hết ranh giới nhà bà Hằng (Hợp)</t>
  </si>
  <si>
    <t>Đoạn tiếp theo đến hết ranh giới nhà ông Khiết</t>
  </si>
  <si>
    <t>Đoạn tiếp theo đến hết ranh giới nhà ông Lẫm</t>
  </si>
  <si>
    <t>Đoạn tiếp theo đến hết ranh giới nhà ông Cảo</t>
  </si>
  <si>
    <t>Đoạn tiếp theo đến hết ranh giới nhà ông Kỳ</t>
  </si>
  <si>
    <t>Đoạn từ ngã ba (nhà ông Khiên) đến hết ranh giới nhà ông Thuỳ</t>
  </si>
  <si>
    <t>Đoạn từ ngã ba đội 7 (từ nhà ông Minh) đến hết ranh giới nhà ông Bắc (giáp xã Minh An)</t>
  </si>
  <si>
    <t>Đoạn tiếp theo đến hết ranh giới nhà ông Quang Liễu</t>
  </si>
  <si>
    <t>Đoạn tiếp theo đến ranh giới Trạm thu tiền điện Sơn Thịnh (Đối diện Viện kiểm sát)</t>
  </si>
  <si>
    <t>Đoạn tiếp theo đến ranh giới nhà ông Hà Thế</t>
  </si>
  <si>
    <t>Đoạn từ giáp ranh giới xã Sơn Lương đến hết ranh giới nhà ông Dương (Hoa) Tổ 1</t>
  </si>
  <si>
    <t>Đoạn tiếp theo đến hết ranh giới nhà ông Xôm (My) Tổ 2</t>
  </si>
  <si>
    <t>Đoạn tiếp theo đến hết ranh giới nhà ông Sơn (Hương) Tổ 10</t>
  </si>
  <si>
    <t>Đoạn tiếp theo đến hết ranh giới nhà ông Quyền (Thảo) Tổ 9</t>
  </si>
  <si>
    <t>Đoạn tiếp theo đến hết ranh giới nhà bà Đào Tổ 5A</t>
  </si>
  <si>
    <t>Đoạn tiếp theo đến hết ranh giới cây xăng bà Dung Tổ 8B</t>
  </si>
  <si>
    <t>Đoạn tiếp theo đến hết ranh giới nhà ông Trúc (Thông) (giáp nghĩa địa) Tổ 8A</t>
  </si>
  <si>
    <t>Đoạn từ giáp QL 32 đến hết ranh giới nhà bà Chiển (Chiến) Tổ 3</t>
  </si>
  <si>
    <t>Đoạn tiếp theo đến hết ranh giới nhà ông Dũng (Hiền) Tổ 4</t>
  </si>
  <si>
    <t xml:space="preserve">Đoạn từ thôn Bản Hốc (Đồng Khê) đến hết ranh giới nhà ông Vàng Giống Dê thuộc thôn Ba Cầu </t>
  </si>
  <si>
    <t xml:space="preserve">Đoạn từ Cổng Làng Văn hóa thôn Bu Thấp đến hết ranh giới nhà ông Mùa A Chu thuộc thôn Bu Cao </t>
  </si>
  <si>
    <t>Đoạn từ nhà văn hóa truyền thống xã đến hết ranh giới nhà ông Tráng A Lâu</t>
  </si>
  <si>
    <t>Đoạn từ ngã ba Cang Kỷ đến hết ranh giới nhà ông Mùa A Lâu</t>
  </si>
  <si>
    <t>Đoạn từ nhà ông Vàng Nhà Khua đến ranh giới ông Trang A Lâu</t>
  </si>
  <si>
    <t>Đoạn tiếp theo đến hết ranh giới Lâm trường Ngòi Lao</t>
  </si>
  <si>
    <t>Đoạn tiếp theo đến giáp ranh giới xã Cát Thịnh</t>
  </si>
  <si>
    <t>Đoạn từ ranh giới nhà ông Đinh Trọng Phụ đến hết ranh giới nhà bà Hoàng Thị Thìn</t>
  </si>
  <si>
    <t>Đoạn tiếp theo đến hết ranh giới nhà ông Thoại</t>
  </si>
  <si>
    <t>Đoạn tiếp theo đến hết ranh giới nhà ông Bẩy</t>
  </si>
  <si>
    <t>Đoạn từ sau nhà ông Bẩy đến hết ranh giới xã Tân Thịnh (Giáp Đại Lịch)</t>
  </si>
  <si>
    <t>Đoạn tiếp theo đến hết ranh giới xã Tân Thịnh (giáp xã Chấn Thịnh)</t>
  </si>
  <si>
    <t>Đoạn từ hội trường thôn 12 đến hết ranh giới xã Tân Thịnh (giáp xã Cát Thịnh)</t>
  </si>
  <si>
    <t>Đoạn từ chân dốc Mỵ đến hết ranh giới xã Tân Thịnh (giáp TTNT Trần Phú)</t>
  </si>
  <si>
    <t>Đoạn từ ngã ba cầu chợ 100m đến hết ranh giới nhà ông Hải</t>
  </si>
  <si>
    <t>Đoạn tiếp theo đến hết ranh giới nhà ông Hữu</t>
  </si>
  <si>
    <t>Đoạn tiếp theo đến hết ranh giới nhà máy chè Việt Trung</t>
  </si>
  <si>
    <t>Đoạn tiếp theo đến hết ranh giới nhà ông Lục</t>
  </si>
  <si>
    <t>Đoạn tiếp theo đến hết ranh giới nhà bà Thủy</t>
  </si>
  <si>
    <t>Đoạn từ ngã ba cầu chợ 100m đến hết ranh giới nhà ông Tứ</t>
  </si>
  <si>
    <t>Đoạn tiếp theo đến hết ranh giới nhà ông Phú</t>
  </si>
  <si>
    <t>Đoạn tiếp theo đến hết ranh giới cổng Lâm trường đội 6</t>
  </si>
  <si>
    <t>Đoạn tiếp theo đến hết ranh giới nhà ông Ngữ</t>
  </si>
  <si>
    <t>Đoạn tiếp theo đến ranh giới nhà ông Tình</t>
  </si>
  <si>
    <t>Đoạn tiếp giáp ngã ba đường Đại Lịch - Minh An  (nhà ông Cầm) đến hết ranh giới nhà ông Thủy (Hương)</t>
  </si>
  <si>
    <t>Đoạn tiếp theo đến hết ranh giới nhà ông Lộc (Hiệp) (đoạn qua khu trung tâm chợ Chùa)</t>
  </si>
  <si>
    <t>Đoạn tiếp theo đến hết ranh giới nhà ông Tâm (Lý)</t>
  </si>
  <si>
    <t>Đoạn tiếp theo hết ranh giới xã Chấn Thịnh</t>
  </si>
  <si>
    <t>Đoạn từ Bưu điện Văn hóa xã đến hết ranh giới trường Trung học cơ sở Bình Thuận</t>
  </si>
  <si>
    <t>Đoạn tiếp theo đến hết ranh giới của xã Minh An (giáp ranh giới huyện Tân Sơn - Phú Thọ)</t>
  </si>
  <si>
    <t>Đoạn từ nhà bà Vuốt đến hết ranh giới nhà ông Đậu</t>
  </si>
  <si>
    <t>Đoạn từ UBND xã đến ranh giới nhà máy chè bà Mến</t>
  </si>
  <si>
    <t xml:space="preserve">Đoạn từ cầu Gỗ đến hết ranh giới nhà ông Pháp (Lý) </t>
  </si>
  <si>
    <t>Đoạn tiếp theo đến hết ranh giới nhà ông Hóa (Thắng) (đoạn qua khu trung tâm chợ xã)</t>
  </si>
  <si>
    <t>Đoạn tiếp theo đến hết ranh giới xã Thượng Bằng La</t>
  </si>
  <si>
    <t>Đoạn từ giáp ranh giới TTNT Trần Phú đến hết ranh giới Trạm kiểm lâm cầu Gỗ</t>
  </si>
  <si>
    <t>Đoạn từ trường Trung học cơ sở Thượng Bằng La đến hết ranh giới nhà ông Cương thôn Cướm</t>
  </si>
  <si>
    <t>Đoạn tiếp theo đến hết ranh giới xã Suối Bu</t>
  </si>
  <si>
    <t>Đoạn từ giáp xã Tân Thịnh đến hết ranh giới nhà ông Hiệp phía đối diện hết ranh giới nhà ông Thẩm</t>
  </si>
  <si>
    <t>Đoạn từ ranh giới nhà bà Được đến hết ranh giới nhà ông Hiệp</t>
  </si>
  <si>
    <t>Đoạn từ Ngã ba khe (Bưu điện) và phía đối diện (từ ranh giới nhà bà Mai) đến Đập tràn (cầu Ngòi Phà) giáp ranh giới TTNT Trần Phú</t>
  </si>
  <si>
    <t xml:space="preserve">Đoạn tiếp theo đến hết ranh giới nhà ông Dân - Nụ </t>
  </si>
  <si>
    <t>Đoạn từ QL 32 (nhà ông Báu) rẽ đi bản Mười đến tiếp giáp ranh giới xã Nậm Mười</t>
  </si>
  <si>
    <t>Đoạn từ nhà ông Tường Nguyên đến hết ranh giới nhà ông Nguyễn Văn Bình thôn Chấn Hưng 3</t>
  </si>
  <si>
    <t>Đoạn từ giáp ranh giới huyện Mù Cang Chải đến ranh giới nhà ông Giang Sơn</t>
  </si>
  <si>
    <t>Đoạn tiếp theo đến hết ranh giới nhà ông Quyên (Dương)</t>
  </si>
  <si>
    <t>Đoạn tiếp theo đến hết ranh giới nhà ông Dong (đoạn qua khu vườn ươm)</t>
  </si>
  <si>
    <t>Đoạn tiếp theo đến hết ranh giới ông Khải (Bản Phạ)</t>
  </si>
  <si>
    <t>Đoạn từ giáp xã Sơn Lương đến giáp ranh giới nhà ông Hoàng Phúc Hưng</t>
  </si>
  <si>
    <t xml:space="preserve">Đoạn tiếp theo đến hết ranh giới trường phổ thông Dân tộc Bán trú trung học cơ sở Nậm Mười </t>
  </si>
  <si>
    <t xml:space="preserve">Đoạn từ ranh giới nhà ông Ngân đến ngã ba (nhà ông Lịch) rẽ đi thôn Làng Cò, Bó Siêu </t>
  </si>
  <si>
    <t>Đoạn tiếp đến hết ranh giới nhà ông Sổng A Phông</t>
  </si>
  <si>
    <t>Đoạn từ cổng Làng Văn hóa Pang Cáng đến hết ranh giới nhà ông Vàng Nhà Khua</t>
  </si>
  <si>
    <t>Đoạn từ ranh giới nhà ông Lê Quốc Trung đến hết ranh giới nhà ông An Thế Quẫy</t>
  </si>
  <si>
    <t>Đoạn tiếp theo đến hết ranh giới nhà ông Vũ Quang Nam</t>
  </si>
  <si>
    <t>Đoạn tiếp theo đến hết ranh giới nhà ông Lò Văn Đoàn</t>
  </si>
  <si>
    <t>Đoạn tiếp theo đến ranh giới nhà ông Hà Đình Thắng thôn Nậm Tộc 1</t>
  </si>
  <si>
    <t>Đoạn tiếp theo đến hết ranh giới nhà ông Lý Văn Ngân</t>
  </si>
  <si>
    <t>Đoạn giáp ranh giới đất ông Thành (xã Cát Thịnh) đến hết ranh giới nhà ông Dương (Hiền)</t>
  </si>
  <si>
    <t>Đoạn từ đất bà Anh (Giáp ranh giới xã Cát Thịnh) đến hết ranh giới nhà ông Hiền</t>
  </si>
  <si>
    <t xml:space="preserve">Đoạn từ ngã ba Bệnh viện nông trường Trần Phú đến hết ranh giới nhà bà Dung </t>
  </si>
  <si>
    <t>Đoạn từ ranh giới nhà ông Viễn đến hết ranh giới nhà ông Điều (Nhẫn)</t>
  </si>
  <si>
    <t>Đoạn từ giáp Đồng Khê đến giáp ranh giới đất ông Trần Thái Hòa</t>
  </si>
  <si>
    <t>Đoạn tiếp theo đến hết ranh giới đất bà Nguyễn Thị Cải</t>
  </si>
  <si>
    <t>Đoạn tiếp theo đến hết ranh giới đất ông Thập</t>
  </si>
  <si>
    <t>Đoạn tiếp theo đến hết ranh giới đất bà Nhạn (Hồng Sơn)</t>
  </si>
  <si>
    <t>Đoạn đầu đường rẽ QL 32 đến hết ranh giới đất Bảo hiểm xã hội huyện (nhánh 10-11)</t>
  </si>
  <si>
    <t>Đoạn từ cầu Thác Hoa đến hết ranh giới Trường PTDT Nội trú</t>
  </si>
  <si>
    <t>Đoạn từ ngã tư đến hết ranh giới đất ông Phạm Văn Hùng</t>
  </si>
  <si>
    <t>Đoạn từ rẽ nhà chè của đội Thác Hoa 3 đến hết ranh giới đất bà Vũ Thị Thuận</t>
  </si>
  <si>
    <t>Đoạn tiếp theo đến hết ranh giới nhà ông Hiển (Sâm) (Cầu Cài) Tổ 5B</t>
  </si>
  <si>
    <t>Đoạn tiếp theo đến giáp ranh giới xã Sơn A (Tổ 6 Bản Bon) - thị xã Nghĩa Lộ</t>
  </si>
  <si>
    <t>Đoạn rẽ từ QL 32 ( Nhà ông Trường)  đến hết ranh giới nhà ông Võ ( Giáp ranh giới xã Sơn A - thị xã Nghĩa Lộ) tổ 6</t>
  </si>
  <si>
    <t>Đoạn từ giáp ranh giới xã Hưng Khánh (huyện Trấn Yên) đến hết ranh giới nhà bà Hà Hoàng Ngân</t>
  </si>
  <si>
    <t>Đoạn từ ngã ba Mỵ (giáp QL 37) đến hết ranh giới phòng khám đa khoa Tân Thịnh</t>
  </si>
  <si>
    <t>Đoạn từ ngã ba (sau nhà ông Bẩy) đến hết ranh giới đất bà Thanh</t>
  </si>
  <si>
    <t>Đoạn giáp xã Đại Lịch đến hết ranh giới đất ông Tú</t>
  </si>
  <si>
    <t>Đoạn tiếp theo đến hết ranh giới đất ông Long</t>
  </si>
  <si>
    <t>Đoạn tiếp theo đến hết ranh giới đất ông Tuấn</t>
  </si>
  <si>
    <t>Đoạn tiếp theo đến hết ranh giới đất ông Đặng</t>
  </si>
  <si>
    <t>Đoạn tiếp theo đến hết ranh giới đất ông Nghĩa</t>
  </si>
  <si>
    <t>Đoạn tiếp theo đến hết ranh giới đất ông Xuân</t>
  </si>
  <si>
    <t>Đoạn tiếp theo đến hết ranh giới đất bà Linh</t>
  </si>
  <si>
    <t>Đoạn tiếp theo đến hết ranh giới đất bà Nhâm</t>
  </si>
  <si>
    <t>Đoạn tiếp theo đến hết ranh giới đất bà Yến</t>
  </si>
  <si>
    <t>Đoạn tiếp theo đến hết ranh giới đất ông Mơ (giáp xã Bình Thuận)</t>
  </si>
  <si>
    <t>Đoạn từ nhà ông Khải đến hết ranh giới đất bà Hợp</t>
  </si>
  <si>
    <t>Đoạn tiếp theo đến hết ranh giới đất ông Uông</t>
  </si>
  <si>
    <t xml:space="preserve">Đoạn từ giáp xã Nghĩa Tâm (khe 10) đến hết ranh giới đất ông Tới </t>
  </si>
  <si>
    <t>Đoạn tiếp theo đến hết ranh giới đất ông Lung</t>
  </si>
  <si>
    <t>Đoạn tiếp theo đến hết ranh giới đất ông Vân</t>
  </si>
  <si>
    <t>Đoạn tiếp theo đến hết ranh giới đất ông Lâm</t>
  </si>
  <si>
    <t>Đoạn tiếp theo đến hết ranh giới đất ông Mơ (giáp xã Chấn Thịnh)</t>
  </si>
  <si>
    <t>Đoạn từ ngã ba chợ Tho (đối diện trụ sở UBND xã) đi xã Minh An đến hết ranh giới đất ông Toàn, đi xã Bình Thuận đến hết đường rẽ vào trường mầm non xã Nghĩa Tâm.</t>
  </si>
  <si>
    <t>Đoạn tiếp theo đến giáp ranh xã Minh An</t>
  </si>
  <si>
    <t>Đoạn từ cầu Minh An đến hết ranh giới đất ông Cản (Mậu)</t>
  </si>
  <si>
    <t>Đoạn từ cầu Minh An đến hết ranh giới đất ông Chiên</t>
  </si>
  <si>
    <t>Trục đường QL 37 đoạn từ giáp ranh giới TTNT Trần Phú đến đỉnh đèo Lũng Lô giáp ranh giới tỉnh Sơn La</t>
  </si>
  <si>
    <t>Đoạn tiếp theo đến hết ranh giới đất ông Bính (Hiên) Thôn Dạ</t>
  </si>
  <si>
    <t>Đoạn từ ranh giới đất ông Sứ phía đối diện ranh giới đất ông Thức đến hết ranh giới đất ông Sơn (Nga) phía đối diện ranh giới đất ông Thủ</t>
  </si>
  <si>
    <t>Đoạn tiếp theo đến hết ranh giới đất ông Nghĩa (Na) (Giáp cống thoát nước) phía đối diện ranh giới đất ông Cường Vân</t>
  </si>
  <si>
    <t>Đoạn tiếp theo đến hết ranh giới đất ông Hải (Lụa) phía đối diện ranh giới đất ông Sự (Anh)</t>
  </si>
  <si>
    <t>Đoạn tiếp theo đến hết ranh giới đất ông Sơn Quy (giáp cống thoát nước)</t>
  </si>
  <si>
    <t>Đoạn tiếp theo đến hết ranh giới đất ông Phụng</t>
  </si>
  <si>
    <t>Đoạn tiếp theo đến hết ranh giới đất ông Vấn</t>
  </si>
  <si>
    <t>Đoạn tiếp theo đến hết ranh giới đất ông Bút</t>
  </si>
  <si>
    <t>Đoạn tiếp theo đến hết ranh giới đất ông Dũng</t>
  </si>
  <si>
    <t>Đoạn tiếp theo đến hết ranh giới đất bà Toán</t>
  </si>
  <si>
    <t>Đoạn tiếp theo đến hết ranh giới đất ông Hải</t>
  </si>
  <si>
    <t>Đoạn tiếp theo đến hết ranh giới đất ông Quang (Quý)</t>
  </si>
  <si>
    <t>Đoạn tiếp theo đến hết ranh giới đất ông Hảo</t>
  </si>
  <si>
    <t>Đoạn tiếp theo đến giáp ranh giới đất ông Sứ</t>
  </si>
  <si>
    <t>Đoạn từ ranh giới nhà bà Tuyết đến qua cầu Ngòi Lao (hết ranh giới đất ông Tráng)</t>
  </si>
  <si>
    <t>Đoạn từ giáp ranh giới nhà bà Viễn (TTNT Trần Phú) đến hết ranh giới đất ông Bình (xã Cát Thịnh)</t>
  </si>
  <si>
    <t>Đoạn giáp xã Gia Hội (đầu thôn Nậm Cưởm) đến hết ranh giới đất ông Vinh</t>
  </si>
  <si>
    <t>Đoạn tiếp theo đến hết ranh giới đất ông Nguyễn Quang Thuận</t>
  </si>
  <si>
    <t>Đoạn tiếp theo đến hết ranh giới đất ông Tường Nguyên</t>
  </si>
  <si>
    <t>Đoạn tiếp theo đến hết ranh giới đất ông Triệu Y Đắc</t>
  </si>
  <si>
    <t>Đoạn tiếp theo đến hết ranh giới đất ông Viết Ơn</t>
  </si>
  <si>
    <t>Đoạn tiếp theo đến hết ranh giới đất ông Tuấn Vũ</t>
  </si>
  <si>
    <t xml:space="preserve">Đoạn tiếp theo đến hết ranh giới đất ông Hà Văn Đàm </t>
  </si>
  <si>
    <t>Đoạn tiếp theo từ nhà ông Hà Văn Đàm đến hết ranh giới đất ông Tằm (Sươi) (đoạn qua khu trung tâm xã, chợ)</t>
  </si>
  <si>
    <t>Đoạn tiếp theo đến hết ranh giới xã Tú Lệ (giáp xã Nậm Có, huyện Mù Cang Chải)</t>
  </si>
  <si>
    <t xml:space="preserve">Đoạn giáp xã Sơn Lương đến hết ranh giới đất ông Bàn Thừa Định (Hiện) </t>
  </si>
  <si>
    <t>Đoạn tiếp theo đến hết ranh giới đất ông Dương</t>
  </si>
  <si>
    <t>Các tuyến đường khác còn lại</t>
  </si>
  <si>
    <t>Đoạn tiếp theo đến hết ranh giới Thị trấn Sơn Thịnh (Giáp xã Nghĩa Lộ, thị xã Nghĩa Lộ)</t>
  </si>
  <si>
    <t>Nhánh C- Đoạn đường sau Trạm y tế thị trấn Sơn Thịnh</t>
  </si>
  <si>
    <t>Đoạn tiếp theo đến hết ranh giới thị trấn Sơn Thịnh</t>
  </si>
  <si>
    <t>Điều chỉnh giá</t>
  </si>
  <si>
    <t>Đường từ cổng chào TDP Sơn Lọng đến hết đất nhà ông Đinh Văn Doanh</t>
  </si>
  <si>
    <t>Đoạn tiếp theo đến hết đất nhà ông Nguyễn Văn Sáu</t>
  </si>
  <si>
    <t>Đường nội bộ (Khu đấu giá TDP Sơn Lọng)</t>
  </si>
  <si>
    <t>Tách đoạn</t>
  </si>
  <si>
    <t>Bổ sung đoạn</t>
  </si>
  <si>
    <t>Khu Đồng Ban</t>
  </si>
  <si>
    <t>Đường nội bộ (Khu đấu giá TDP Đồng Ban)</t>
  </si>
  <si>
    <t>Đoạn từ QL 32 đi Đồng Ban đến cầu treo đi Thác Hoa 3</t>
  </si>
  <si>
    <t>Điều chỉnh từ mục 4.5 xuống cho phù hợp</t>
  </si>
  <si>
    <t>Đọan giáp ranh xã Nậm Lành (đầu thôn Bản Van) đến hết đất Cửa hàng xăng dầu Đắc Thiên 2</t>
  </si>
  <si>
    <t>Đoạn tiếp theo đến ngã 3 Khe Sanh đường Gia Hội - Đông An</t>
  </si>
  <si>
    <t>Đoạn tiếp theo đến hết đất nhà bà Đàm Thị Thoa</t>
  </si>
  <si>
    <t>Chia tách lại đoạn đường</t>
  </si>
  <si>
    <t>Đoạn từ giáp xã Nậm Mười đến hết đất trường TH&amp;THCS xã Sùng Đô</t>
  </si>
  <si>
    <t>Đoạn tiếp theo đến hết đất nhà ông Giàng A Lứ</t>
  </si>
  <si>
    <t>Đoạn từ Ủy ban nhân dân xã Sùng Đô đến hết đất nhà ông Cứ A Cáng</t>
  </si>
  <si>
    <t>Đoạn tiếp theo đến hết đất nhà ông Giàng A Lồng (Tủa) thôn Ngã Hai</t>
  </si>
  <si>
    <t>Bổ sung đoạn đường</t>
  </si>
  <si>
    <t>Đoạn từ giáp xã Phù Nham, thị xã Nghĩa Lộ đến đường rẽ đi thôn Suối Quyền</t>
  </si>
  <si>
    <t>Đoạn tiếp theo đến hết đất nhà văn hóa thôn Suối Bắc</t>
  </si>
  <si>
    <t>Đoạn tiếp theo đến hết đất nhà ông Lý Hữu Hưng (Thôn Suối Bó)</t>
  </si>
  <si>
    <t>Đoạn từ nhà ông Đặng Hữu Tài đến giáp xã An Lương</t>
  </si>
  <si>
    <t>Đoạn từ giáp ranh xã Sơn Lương đến hết đất nhà ông Dương (Hoa) Tổ 1</t>
  </si>
  <si>
    <t>Đoạn tiếp theo đến hết đất nhà ông Xôm (My) Tổ 2</t>
  </si>
  <si>
    <t>Đoạn tiếp theo đến hết đất nhà ông Sơn (Hương) Tổ 10</t>
  </si>
  <si>
    <t>Đoạn tiếp theo đến hết đất nhà ông Quyền (Thảo) Tổ 9</t>
  </si>
  <si>
    <t>Đoạn tiếp theo đến hết đất nhà bà Đào Tổ 5A</t>
  </si>
  <si>
    <t>Đoạn tiếp theo đến hết đất nhà ông Hiển (Sâm) (Cầu Cài) Tổ 5B</t>
  </si>
  <si>
    <t>Đoạn tiếp theo đến hết đất cây xăng bà Dung Tổ 8B</t>
  </si>
  <si>
    <t>Đoạn tiếp theo đến hết đất nhà ông Trúc (Thông) (giáp nghĩa địa) Tổ 8A</t>
  </si>
  <si>
    <t>Đoạn từ giáp QL 32 đến hết đất nhà bà Chiển (Chiến) Tổ 3</t>
  </si>
  <si>
    <t>Đoạn tiếp theo đến hết đất nhà ông Dũng (Hiền) Tổ 4</t>
  </si>
  <si>
    <t>Đoạn tiếp theo đến giáp ranh giới xã Sơn A (Tổ 6 Bản Bon)</t>
  </si>
  <si>
    <t>Đoạn rẽ từ QL 32 ( Nhà ông Trường)  đến hết đất nhà ông Võ ( Giáp ranh giới xã Sơn A) tổ 6</t>
  </si>
  <si>
    <t>6.1</t>
  </si>
  <si>
    <t>6.2</t>
  </si>
  <si>
    <t>6.3</t>
  </si>
  <si>
    <t>6.4</t>
  </si>
  <si>
    <t>6.5</t>
  </si>
  <si>
    <t>6.6</t>
  </si>
  <si>
    <t>Chuyển đoạn 4,5 theo QĐ 36 xuống khu đường Đông ban</t>
  </si>
  <si>
    <t>Điều chỉnh giá tăng theo VB số 343 ngày 24/3</t>
  </si>
  <si>
    <t>Điều chỉnh giá (hệ số 1,4)</t>
  </si>
  <si>
    <t>Điều chỉnh giá đất (hệ số 1,3)</t>
  </si>
  <si>
    <t>Điều chỉnh giá đất (hệ số 1,4)</t>
  </si>
  <si>
    <t>Điều chỉnh giá đất</t>
  </si>
  <si>
    <t>Đoạn đường từ QL 32 đến giáp ranh giới thôn Thượng Sơn, xã Phong Dụ Thượng huyện Văn Yên (đường đi thủy điện Ngòi Hút 1)</t>
  </si>
  <si>
    <t>(Ban hành kèm theo Nghị Quyết  số          /2023/NQ-HĐND ngày        tháng      năm 2023
của Hội đồng nhân dân tỉnh Yên Bái)</t>
  </si>
  <si>
    <t>Điều chỉnh gia</t>
  </si>
  <si>
    <r>
      <rPr>
        <b/>
        <sz val="13"/>
        <color indexed="8"/>
        <rFont val="Times New Roman"/>
        <family val="1"/>
      </rPr>
      <t>Trục đường Chấn Thịnh - Mỵ</t>
    </r>
    <r>
      <rPr>
        <sz val="13"/>
        <color indexed="8"/>
        <rFont val="Times New Roman"/>
        <family val="1"/>
      </rPr>
      <t xml:space="preserve"> (Đoạn tiếp giáp đường Đại Lịch - Minh An đến hết ranh giới xã Chấn Thịnh (giáp Mỵ))</t>
    </r>
  </si>
  <si>
    <r>
      <rPr>
        <b/>
        <sz val="13"/>
        <color indexed="8"/>
        <rFont val="Times New Roman"/>
        <family val="1"/>
      </rPr>
      <t>Trục đường QL 32 (Trần Phú - Thanh Sơn tỉnh Phú Thọ)</t>
    </r>
    <r>
      <rPr>
        <sz val="13"/>
        <color indexed="8"/>
        <rFont val="Times New Roman"/>
        <family val="1"/>
      </rPr>
      <t xml:space="preserve"> (Đoạn từ Trạm Kiểm lâm (cầu gỗ) đến hết ranh giới xã Thượng Bằng La (giáp xã Minh An))</t>
    </r>
  </si>
  <si>
    <r>
      <t xml:space="preserve">Đoạn từ giáp ranh giới </t>
    </r>
    <r>
      <rPr>
        <sz val="13"/>
        <color indexed="8"/>
        <rFont val="Times New Roman"/>
        <family val="1"/>
      </rPr>
      <t>thị trấn</t>
    </r>
    <r>
      <rPr>
        <sz val="13"/>
        <color indexed="8"/>
        <rFont val="Times New Roman"/>
        <family val="1"/>
      </rPr>
      <t xml:space="preserve"> Sơn Thịnh đến lối rẽ nhà ông Cừ</t>
    </r>
  </si>
  <si>
    <r>
      <t xml:space="preserve">Đoạn từ giáp ranh giới </t>
    </r>
    <r>
      <rPr>
        <sz val="13"/>
        <color indexed="8"/>
        <rFont val="Times New Roman"/>
        <family val="1"/>
      </rPr>
      <t>thị trấn Sơn Thịnh</t>
    </r>
    <r>
      <rPr>
        <sz val="13"/>
        <color indexed="8"/>
        <rFont val="Times New Roman"/>
        <family val="1"/>
      </rPr>
      <t xml:space="preserve"> đến hết ranh giới nhà ông Vàng Xáy Sùng</t>
    </r>
  </si>
  <si>
    <r>
      <t xml:space="preserve">Đoạn giáp ranh giới </t>
    </r>
    <r>
      <rPr>
        <sz val="13"/>
        <color indexed="8"/>
        <rFont val="Times New Roman"/>
        <family val="1"/>
      </rPr>
      <t>thị trấn Sơn Thịnh</t>
    </r>
    <r>
      <rPr>
        <sz val="13"/>
        <color indexed="8"/>
        <rFont val="Times New Roman"/>
        <family val="1"/>
      </rPr>
      <t xml:space="preserve"> đến hết ranh giới nhà ông Trần Đình Cương</t>
    </r>
  </si>
  <si>
    <t>(Kèm theo Quyết định số     /QĐ-UBND ngày     tháng   năm 2023 của Ủy ban nhân dân tỉnh Yên Bái)</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</si>
</sst>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TT$&quot;#,##0_);\(&quot;TT$&quot;#,##0\)"/>
    <numFmt numFmtId="175" formatCode="&quot;TT$&quot;#,##0_);[Red]\(&quot;TT$&quot;#,##0\)"/>
    <numFmt numFmtId="176" formatCode="&quot;TT$&quot;#,##0.00_);\(&quot;TT$&quot;#,##0.00\)"/>
    <numFmt numFmtId="177" formatCode="&quot;TT$&quot;#,##0.00_);[Red]\(&quot;TT$&quot;#,##0.00\)"/>
    <numFmt numFmtId="178" formatCode="_(&quot;TT$&quot;* #,##0_);_(&quot;TT$&quot;* \(#,##0\);_(&quot;TT$&quot;* &quot;-&quot;_);_(@_)"/>
    <numFmt numFmtId="179" formatCode="_(&quot;TT$&quot;* #,##0.00_);_(&quot;TT$&quot;* \(#,##0.00\);_(&quot;TT$&quot;* &quot;-&quot;??_);_(@_)"/>
    <numFmt numFmtId="180" formatCode="&quot;Z$&quot;#,##0_);\(&quot;Z$&quot;#,##0\)"/>
    <numFmt numFmtId="181" formatCode="&quot;Z$&quot;#,##0_);[Red]\(&quot;Z$&quot;#,##0\)"/>
    <numFmt numFmtId="182" formatCode="&quot;Z$&quot;#,##0.00_);\(&quot;Z$&quot;#,##0.00\)"/>
    <numFmt numFmtId="183" formatCode="&quot;Z$&quot;#,##0.00_);[Red]\(&quot;Z$&quot;#,##0.00\)"/>
    <numFmt numFmtId="184" formatCode="_(&quot;Z$&quot;* #,##0_);_(&quot;Z$&quot;* \(#,##0\);_(&quot;Z$&quot;* &quot;-&quot;_);_(@_)"/>
    <numFmt numFmtId="185" formatCode="_(&quot;Z$&quot;* #,##0.00_);_(&quot;Z$&quot;* \(#,##0.00\);_(&quot;Z$&quot;* &quot;-&quot;??_);_(@_)"/>
    <numFmt numFmtId="186" formatCode="0.000;[Red]0.000"/>
    <numFmt numFmtId="187" formatCode="0;[Red]0"/>
    <numFmt numFmtId="188" formatCode="#,##0.0;[Red]#,##0.0"/>
    <numFmt numFmtId="189" formatCode="0_);\(0\)"/>
    <numFmt numFmtId="190" formatCode="#,##0.000"/>
    <numFmt numFmtId="191" formatCode="0.0"/>
    <numFmt numFmtId="192" formatCode="#,##0.0"/>
    <numFmt numFmtId="193" formatCode="0.00;[Red]0.00"/>
    <numFmt numFmtId="194" formatCode="0.0;[Red]0.0"/>
    <numFmt numFmtId="195" formatCode="_(* #,##0.0_);_(* \(#,##0.0\);_(* &quot;-&quot;??_);_(@_)"/>
    <numFmt numFmtId="196" formatCode="_(* #,##0_);_(* \(#,##0\);_(* &quot;-&quot;??_);_(@_)"/>
    <numFmt numFmtId="197" formatCode="_(* #,##0.000_);_(* \(#,##0.000\);_(* &quot;-&quot;??_);_(@_)"/>
    <numFmt numFmtId="198" formatCode="#,##0;[Red]#,##0"/>
    <numFmt numFmtId="199" formatCode="_(* #,##0.000_);_(* \(#,##0.000\);_(* &quot;-&quot;???_);_(@_)"/>
    <numFmt numFmtId="200" formatCode="0.0%"/>
    <numFmt numFmtId="201" formatCode="0.000%"/>
    <numFmt numFmtId="202" formatCode="[$-409]dddd\,\ mmmm\ dd\,\ yyyy"/>
    <numFmt numFmtId="203" formatCode="[$-409]h:mm:ss\ AM/PM"/>
    <numFmt numFmtId="204" formatCode="#,##0.00;[Red]#,##0.00"/>
    <numFmt numFmtId="205" formatCode="&quot;Có&quot;;&quot;Có&quot;;&quot;Không&quot;"/>
    <numFmt numFmtId="206" formatCode="&quot;Đúng&quot;;&quot;Đúng&quot;;&quot;Sai&quot;"/>
    <numFmt numFmtId="207" formatCode="&quot;Bật&quot;;&quot;Bật&quot;;&quot;Tắt&quot;"/>
    <numFmt numFmtId="208" formatCode="[$€-2]\ #,##0.00_);[Red]\([$€-2]\ #,##0.00\)"/>
    <numFmt numFmtId="209" formatCode="_(* #,##0.0_);_(* \(#,##0.0\);_(* &quot;-&quot;?_);_(@_)"/>
    <numFmt numFmtId="210" formatCode="0.0000%"/>
    <numFmt numFmtId="211" formatCode="0.00000%"/>
    <numFmt numFmtId="212" formatCode="_(* #,##0.0000_);_(* \(#,##0.0000\);_(* &quot;-&quot;??_);_(@_)"/>
    <numFmt numFmtId="213" formatCode="0.000"/>
    <numFmt numFmtId="214" formatCode="0.0000"/>
  </numFmts>
  <fonts count="50">
    <font>
      <sz val="12"/>
      <name val=".VnTime"/>
      <family val="0"/>
    </font>
    <font>
      <sz val="8"/>
      <name val=".VnTime"/>
      <family val="2"/>
    </font>
    <font>
      <u val="single"/>
      <sz val="12"/>
      <color indexed="12"/>
      <name val=".VnTime"/>
      <family val="2"/>
    </font>
    <font>
      <u val="single"/>
      <sz val="12"/>
      <color indexed="36"/>
      <name val=".VnTime"/>
      <family val="2"/>
    </font>
    <font>
      <sz val="14"/>
      <name val=".VnTime"/>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b/>
      <sz val="12"/>
      <name val="Times New Roman"/>
      <family val="1"/>
    </font>
    <font>
      <sz val="12"/>
      <name val="Times New Roman"/>
      <family val="1"/>
    </font>
    <font>
      <b/>
      <sz val="13"/>
      <name val="Times New Roman"/>
      <family val="1"/>
    </font>
    <font>
      <sz val="13"/>
      <name val="Times New Roman"/>
      <family val="1"/>
    </font>
    <font>
      <i/>
      <sz val="13"/>
      <name val="Times New Roman"/>
      <family val="1"/>
    </font>
    <font>
      <b/>
      <sz val="13"/>
      <color indexed="8"/>
      <name val="Times New Roman"/>
      <family val="1"/>
    </font>
    <font>
      <sz val="13"/>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2"/>
      <color indexed="10"/>
      <name val="Times New Roman"/>
      <family val="1"/>
    </font>
    <font>
      <sz val="13"/>
      <color indexed="10"/>
      <name val="Times New Roman"/>
      <family val="1"/>
    </font>
    <font>
      <sz val="13"/>
      <color indexed="8"/>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sz val="12"/>
      <color rgb="FFFF0000"/>
      <name val="Times New Roman"/>
      <family val="1"/>
    </font>
    <font>
      <sz val="13"/>
      <color theme="1"/>
      <name val="Times New Roman"/>
      <family val="1"/>
    </font>
    <font>
      <sz val="13"/>
      <color rgb="FFFF0000"/>
      <name val="Times New Roman"/>
      <family val="1"/>
    </font>
    <font>
      <b/>
      <sz val="13"/>
      <color theme="1"/>
      <name val="Times New Roman"/>
      <family val="1"/>
    </font>
    <font>
      <sz val="13"/>
      <color theme="1"/>
      <name val=".VnTime"/>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39998000860214233"/>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5" fillId="24" borderId="1" applyNumberFormat="0" applyAlignment="0" applyProtection="0"/>
    <xf numFmtId="0" fontId="3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39" fillId="27" borderId="1" applyNumberFormat="0" applyAlignment="0" applyProtection="0"/>
    <xf numFmtId="0" fontId="40" fillId="0" borderId="6" applyNumberFormat="0" applyFill="0" applyAlignment="0" applyProtection="0"/>
    <xf numFmtId="0" fontId="41"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29" borderId="7" applyNumberFormat="0" applyFont="0" applyAlignment="0" applyProtection="0"/>
    <xf numFmtId="0" fontId="42" fillId="2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7">
    <xf numFmtId="0" fontId="0" fillId="0" borderId="0" xfId="0" applyAlignment="1">
      <alignment/>
    </xf>
    <xf numFmtId="190" fontId="10" fillId="0" borderId="0" xfId="0" applyNumberFormat="1" applyFont="1" applyFill="1" applyBorder="1" applyAlignment="1">
      <alignment vertical="center" wrapText="1"/>
    </xf>
    <xf numFmtId="196" fontId="10" fillId="0" borderId="0" xfId="42" applyNumberFormat="1" applyFont="1" applyFill="1" applyBorder="1" applyAlignment="1">
      <alignment horizontal="center" vertical="center" wrapText="1"/>
    </xf>
    <xf numFmtId="190" fontId="10" fillId="0" borderId="0" xfId="0" applyNumberFormat="1" applyFont="1" applyFill="1" applyBorder="1" applyAlignment="1">
      <alignment vertical="center"/>
    </xf>
    <xf numFmtId="190" fontId="10" fillId="0" borderId="0" xfId="0" applyNumberFormat="1" applyFont="1" applyFill="1" applyAlignment="1">
      <alignment vertical="center"/>
    </xf>
    <xf numFmtId="190" fontId="10" fillId="0" borderId="0" xfId="0" applyNumberFormat="1" applyFont="1" applyFill="1" applyAlignment="1">
      <alignment vertical="center" wrapText="1"/>
    </xf>
    <xf numFmtId="190" fontId="10" fillId="0" borderId="0" xfId="63" applyNumberFormat="1" applyFont="1" applyFill="1" applyAlignment="1">
      <alignment vertical="center" wrapText="1"/>
      <protection/>
    </xf>
    <xf numFmtId="190" fontId="9" fillId="0" borderId="0" xfId="63" applyNumberFormat="1" applyFont="1" applyFill="1" applyAlignment="1">
      <alignment vertical="center" wrapText="1"/>
      <protection/>
    </xf>
    <xf numFmtId="0" fontId="10" fillId="0" borderId="0" xfId="0" applyFont="1" applyFill="1" applyAlignment="1">
      <alignment vertical="center"/>
    </xf>
    <xf numFmtId="49" fontId="10" fillId="0" borderId="0" xfId="0" applyNumberFormat="1" applyFont="1" applyFill="1" applyAlignment="1">
      <alignment horizontal="center" vertical="center"/>
    </xf>
    <xf numFmtId="190" fontId="9" fillId="0" borderId="0" xfId="0" applyNumberFormat="1" applyFont="1" applyFill="1" applyAlignment="1">
      <alignment vertical="center"/>
    </xf>
    <xf numFmtId="196" fontId="9" fillId="0" borderId="0" xfId="42" applyNumberFormat="1" applyFont="1" applyFill="1" applyAlignment="1">
      <alignment vertical="center"/>
    </xf>
    <xf numFmtId="196" fontId="9" fillId="0" borderId="0" xfId="42" applyNumberFormat="1" applyFont="1" applyFill="1" applyAlignment="1">
      <alignment horizontal="center" vertical="center"/>
    </xf>
    <xf numFmtId="43" fontId="9" fillId="0" borderId="0" xfId="42" applyNumberFormat="1" applyFont="1" applyFill="1" applyAlignment="1">
      <alignment vertical="center"/>
    </xf>
    <xf numFmtId="196" fontId="10" fillId="0" borderId="0" xfId="42" applyNumberFormat="1" applyFont="1" applyFill="1" applyAlignment="1">
      <alignment vertical="center"/>
    </xf>
    <xf numFmtId="196" fontId="10" fillId="0" borderId="0" xfId="45" applyNumberFormat="1" applyFont="1" applyFill="1" applyAlignment="1">
      <alignment vertical="center"/>
    </xf>
    <xf numFmtId="43" fontId="10" fillId="0" borderId="0" xfId="42" applyFont="1" applyFill="1" applyAlignment="1">
      <alignment vertical="center"/>
    </xf>
    <xf numFmtId="3" fontId="10" fillId="0" borderId="0" xfId="0" applyNumberFormat="1" applyFont="1" applyFill="1" applyAlignment="1">
      <alignment horizontal="center" vertical="center"/>
    </xf>
    <xf numFmtId="196" fontId="10" fillId="0" borderId="0" xfId="42" applyNumberFormat="1" applyFont="1" applyFill="1" applyAlignment="1">
      <alignment horizontal="center" vertical="center"/>
    </xf>
    <xf numFmtId="190" fontId="10" fillId="30" borderId="0" xfId="0" applyNumberFormat="1" applyFont="1" applyFill="1" applyAlignment="1">
      <alignment vertical="center" wrapText="1"/>
    </xf>
    <xf numFmtId="0" fontId="10" fillId="30" borderId="0" xfId="0" applyFont="1" applyFill="1" applyAlignment="1">
      <alignment vertical="center"/>
    </xf>
    <xf numFmtId="43" fontId="0" fillId="0" borderId="0" xfId="0" applyNumberFormat="1" applyFont="1" applyFill="1" applyAlignment="1">
      <alignment/>
    </xf>
    <xf numFmtId="49" fontId="10" fillId="30" borderId="0" xfId="0" applyNumberFormat="1" applyFont="1" applyFill="1" applyBorder="1" applyAlignment="1">
      <alignment horizontal="center" vertical="center" wrapText="1"/>
    </xf>
    <xf numFmtId="190" fontId="10" fillId="30" borderId="0" xfId="0" applyNumberFormat="1" applyFont="1" applyFill="1" applyBorder="1" applyAlignment="1">
      <alignment vertical="center" wrapText="1"/>
    </xf>
    <xf numFmtId="190" fontId="9" fillId="30" borderId="0" xfId="0" applyNumberFormat="1" applyFont="1" applyFill="1" applyBorder="1" applyAlignment="1">
      <alignment vertical="center" wrapText="1"/>
    </xf>
    <xf numFmtId="3" fontId="10" fillId="30" borderId="0" xfId="0" applyNumberFormat="1" applyFont="1" applyFill="1" applyBorder="1" applyAlignment="1">
      <alignment horizontal="right" vertical="center" wrapText="1"/>
    </xf>
    <xf numFmtId="1" fontId="10" fillId="30" borderId="0" xfId="0" applyNumberFormat="1" applyFont="1" applyFill="1" applyBorder="1" applyAlignment="1">
      <alignment horizontal="center" vertical="center" wrapText="1"/>
    </xf>
    <xf numFmtId="3" fontId="10" fillId="30" borderId="0" xfId="0" applyNumberFormat="1" applyFont="1" applyFill="1" applyBorder="1" applyAlignment="1">
      <alignment vertical="center" wrapText="1"/>
    </xf>
    <xf numFmtId="196" fontId="10" fillId="30" borderId="0" xfId="42" applyNumberFormat="1" applyFont="1" applyFill="1" applyBorder="1" applyAlignment="1">
      <alignment horizontal="center" vertical="center" wrapText="1"/>
    </xf>
    <xf numFmtId="190" fontId="10" fillId="31" borderId="0" xfId="0" applyNumberFormat="1" applyFont="1" applyFill="1" applyAlignment="1">
      <alignment vertical="center"/>
    </xf>
    <xf numFmtId="190" fontId="10" fillId="0" borderId="0" xfId="0" applyNumberFormat="1" applyFont="1" applyFill="1" applyAlignment="1" quotePrefix="1">
      <alignment vertical="center"/>
    </xf>
    <xf numFmtId="190" fontId="10" fillId="0" borderId="0" xfId="63" applyNumberFormat="1" applyFont="1" applyFill="1" applyAlignment="1">
      <alignment vertical="center"/>
      <protection/>
    </xf>
    <xf numFmtId="190" fontId="10" fillId="31" borderId="0" xfId="63" applyNumberFormat="1" applyFont="1" applyFill="1" applyAlignment="1">
      <alignment vertical="center"/>
      <protection/>
    </xf>
    <xf numFmtId="190" fontId="9" fillId="0" borderId="0" xfId="63" applyNumberFormat="1" applyFont="1" applyFill="1" applyAlignment="1">
      <alignment vertical="center"/>
      <protection/>
    </xf>
    <xf numFmtId="190" fontId="45" fillId="0" borderId="0" xfId="0" applyNumberFormat="1" applyFont="1" applyFill="1" applyAlignment="1">
      <alignment vertical="center" wrapText="1"/>
    </xf>
    <xf numFmtId="190" fontId="45" fillId="31" borderId="0" xfId="0" applyNumberFormat="1" applyFont="1" applyFill="1" applyAlignment="1">
      <alignment vertical="center"/>
    </xf>
    <xf numFmtId="190" fontId="45" fillId="31" borderId="0" xfId="63" applyNumberFormat="1" applyFont="1" applyFill="1" applyAlignment="1">
      <alignment vertical="center"/>
      <protection/>
    </xf>
    <xf numFmtId="190" fontId="45" fillId="0" borderId="0" xfId="63" applyNumberFormat="1" applyFont="1" applyFill="1" applyAlignment="1">
      <alignment vertical="center" wrapText="1"/>
      <protection/>
    </xf>
    <xf numFmtId="190" fontId="45" fillId="30" borderId="0" xfId="63" applyNumberFormat="1" applyFont="1" applyFill="1" applyAlignment="1">
      <alignment vertical="center" wrapText="1"/>
      <protection/>
    </xf>
    <xf numFmtId="190" fontId="45" fillId="0" borderId="0" xfId="0" applyNumberFormat="1" applyFont="1" applyFill="1" applyAlignment="1">
      <alignment vertical="center"/>
    </xf>
    <xf numFmtId="190" fontId="45" fillId="31" borderId="10" xfId="0" applyNumberFormat="1" applyFont="1" applyFill="1" applyBorder="1" applyAlignment="1">
      <alignment vertical="center"/>
    </xf>
    <xf numFmtId="190" fontId="10" fillId="32" borderId="10" xfId="0" applyNumberFormat="1" applyFont="1" applyFill="1" applyBorder="1" applyAlignment="1">
      <alignment horizontal="left" vertical="center"/>
    </xf>
    <xf numFmtId="190" fontId="45" fillId="32" borderId="10" xfId="0" applyNumberFormat="1" applyFont="1" applyFill="1" applyBorder="1" applyAlignment="1">
      <alignment horizontal="left" vertical="center"/>
    </xf>
    <xf numFmtId="190" fontId="45" fillId="30" borderId="10" xfId="0" applyNumberFormat="1" applyFont="1" applyFill="1" applyBorder="1" applyAlignment="1">
      <alignment horizontal="left" vertical="center"/>
    </xf>
    <xf numFmtId="190" fontId="10" fillId="0" borderId="10" xfId="0" applyNumberFormat="1" applyFont="1" applyFill="1" applyBorder="1" applyAlignment="1">
      <alignment horizontal="left" vertical="center"/>
    </xf>
    <xf numFmtId="190" fontId="10" fillId="31" borderId="10" xfId="0" applyNumberFormat="1" applyFont="1" applyFill="1" applyBorder="1" applyAlignment="1">
      <alignment horizontal="left" vertical="center"/>
    </xf>
    <xf numFmtId="190" fontId="10" fillId="31" borderId="0" xfId="0" applyNumberFormat="1" applyFont="1" applyFill="1" applyAlignment="1">
      <alignment vertical="center" wrapText="1"/>
    </xf>
    <xf numFmtId="190" fontId="10" fillId="31" borderId="0" xfId="63" applyNumberFormat="1" applyFont="1" applyFill="1" applyAlignment="1">
      <alignment vertical="center" wrapText="1"/>
      <protection/>
    </xf>
    <xf numFmtId="190" fontId="12" fillId="0" borderId="0" xfId="0" applyNumberFormat="1" applyFont="1" applyFill="1" applyBorder="1" applyAlignment="1">
      <alignment vertical="center" wrapText="1"/>
    </xf>
    <xf numFmtId="0" fontId="13" fillId="0" borderId="0" xfId="0" applyFont="1" applyFill="1" applyAlignment="1">
      <alignment vertical="center" wrapText="1"/>
    </xf>
    <xf numFmtId="0" fontId="11" fillId="30" borderId="11" xfId="0" applyFont="1" applyFill="1" applyBorder="1" applyAlignment="1">
      <alignment vertical="center" wrapText="1"/>
    </xf>
    <xf numFmtId="196" fontId="11" fillId="30" borderId="12" xfId="45" applyNumberFormat="1" applyFont="1" applyFill="1" applyBorder="1" applyAlignment="1">
      <alignment horizontal="center" vertical="center" wrapText="1"/>
    </xf>
    <xf numFmtId="196" fontId="11" fillId="30" borderId="12" xfId="42" applyNumberFormat="1" applyFont="1" applyFill="1" applyBorder="1" applyAlignment="1">
      <alignment horizontal="center" vertical="center" wrapText="1"/>
    </xf>
    <xf numFmtId="49" fontId="13" fillId="30" borderId="13" xfId="0" applyNumberFormat="1" applyFont="1" applyFill="1" applyBorder="1" applyAlignment="1">
      <alignment horizontal="center" vertical="center" wrapText="1"/>
    </xf>
    <xf numFmtId="49" fontId="13" fillId="30" borderId="14" xfId="0" applyNumberFormat="1" applyFont="1" applyFill="1" applyBorder="1" applyAlignment="1">
      <alignment horizontal="center" vertical="center" wrapText="1"/>
    </xf>
    <xf numFmtId="196" fontId="13" fillId="0" borderId="14" xfId="42"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1" fillId="30" borderId="12" xfId="0" applyNumberFormat="1" applyFont="1" applyFill="1" applyBorder="1" applyAlignment="1">
      <alignment horizontal="center" vertical="center" wrapText="1"/>
    </xf>
    <xf numFmtId="190" fontId="11" fillId="30" borderId="12" xfId="0" applyNumberFormat="1" applyFont="1" applyFill="1" applyBorder="1" applyAlignment="1">
      <alignment vertical="center" wrapText="1"/>
    </xf>
    <xf numFmtId="190" fontId="12" fillId="30" borderId="12" xfId="0" applyNumberFormat="1" applyFont="1" applyFill="1" applyBorder="1" applyAlignment="1">
      <alignment vertical="center" wrapText="1"/>
    </xf>
    <xf numFmtId="1" fontId="11" fillId="30" borderId="12" xfId="0" applyNumberFormat="1" applyFont="1" applyFill="1" applyBorder="1" applyAlignment="1">
      <alignment horizontal="center" vertical="center" wrapText="1"/>
    </xf>
    <xf numFmtId="3" fontId="12" fillId="30" borderId="12" xfId="0" applyNumberFormat="1" applyFont="1" applyFill="1" applyBorder="1" applyAlignment="1">
      <alignment vertical="center" wrapText="1"/>
    </xf>
    <xf numFmtId="196" fontId="12" fillId="0" borderId="12" xfId="42" applyNumberFormat="1" applyFont="1" applyFill="1" applyBorder="1" applyAlignment="1">
      <alignment vertical="center" wrapText="1"/>
    </xf>
    <xf numFmtId="49" fontId="11" fillId="30" borderId="12" xfId="0" applyNumberFormat="1" applyFont="1" applyFill="1" applyBorder="1" applyAlignment="1">
      <alignment horizontal="left" vertical="center" wrapText="1"/>
    </xf>
    <xf numFmtId="3" fontId="12" fillId="30" borderId="12" xfId="0" applyNumberFormat="1" applyFont="1" applyFill="1" applyBorder="1" applyAlignment="1">
      <alignment horizontal="right" vertical="center" wrapText="1"/>
    </xf>
    <xf numFmtId="49" fontId="12" fillId="30" borderId="12" xfId="0" applyNumberFormat="1" applyFont="1" applyFill="1" applyBorder="1" applyAlignment="1">
      <alignment horizontal="center" vertical="center" wrapText="1"/>
    </xf>
    <xf numFmtId="196" fontId="12" fillId="30" borderId="12" xfId="42" applyNumberFormat="1" applyFont="1" applyFill="1" applyBorder="1" applyAlignment="1">
      <alignment horizontal="right" vertical="center" wrapText="1"/>
    </xf>
    <xf numFmtId="9" fontId="12" fillId="30" borderId="12" xfId="67" applyFont="1" applyFill="1" applyBorder="1" applyAlignment="1">
      <alignment horizontal="center" vertical="center" wrapText="1"/>
    </xf>
    <xf numFmtId="192" fontId="12" fillId="30" borderId="12" xfId="0" applyNumberFormat="1" applyFont="1" applyFill="1" applyBorder="1" applyAlignment="1">
      <alignment horizontal="center" vertical="center" wrapText="1"/>
    </xf>
    <xf numFmtId="196" fontId="12" fillId="30" borderId="12" xfId="42" applyNumberFormat="1" applyFont="1" applyFill="1" applyBorder="1" applyAlignment="1">
      <alignment vertical="center" wrapText="1"/>
    </xf>
    <xf numFmtId="9" fontId="12" fillId="0" borderId="12" xfId="67" applyFont="1" applyFill="1" applyBorder="1" applyAlignment="1">
      <alignment vertical="center" wrapText="1"/>
    </xf>
    <xf numFmtId="4" fontId="12" fillId="30" borderId="12" xfId="0" applyNumberFormat="1" applyFont="1" applyFill="1" applyBorder="1" applyAlignment="1">
      <alignment horizontal="center" vertical="center" wrapText="1"/>
    </xf>
    <xf numFmtId="49" fontId="12" fillId="30" borderId="12" xfId="0" applyNumberFormat="1" applyFont="1" applyFill="1" applyBorder="1" applyAlignment="1">
      <alignment horizontal="left" vertical="center" wrapText="1"/>
    </xf>
    <xf numFmtId="2" fontId="11" fillId="30" borderId="12" xfId="0" applyNumberFormat="1" applyFont="1" applyFill="1" applyBorder="1" applyAlignment="1">
      <alignment horizontal="center" vertical="center" wrapText="1"/>
    </xf>
    <xf numFmtId="2" fontId="11" fillId="30" borderId="12" xfId="0" applyNumberFormat="1" applyFont="1" applyFill="1" applyBorder="1" applyAlignment="1">
      <alignment vertical="center" wrapText="1"/>
    </xf>
    <xf numFmtId="198" fontId="12" fillId="30" borderId="12" xfId="0" applyNumberFormat="1" applyFont="1" applyFill="1" applyBorder="1" applyAlignment="1">
      <alignment horizontal="right" vertical="center" wrapText="1"/>
    </xf>
    <xf numFmtId="2" fontId="12" fillId="30" borderId="12" xfId="0" applyNumberFormat="1" applyFont="1" applyFill="1" applyBorder="1" applyAlignment="1">
      <alignment horizontal="center" vertical="center" wrapText="1"/>
    </xf>
    <xf numFmtId="43" fontId="12" fillId="30" borderId="12" xfId="42" applyNumberFormat="1" applyFont="1" applyFill="1" applyBorder="1" applyAlignment="1">
      <alignment horizontal="center" vertical="center" wrapText="1"/>
    </xf>
    <xf numFmtId="196" fontId="12" fillId="30" borderId="12" xfId="45" applyNumberFormat="1" applyFont="1" applyFill="1" applyBorder="1" applyAlignment="1">
      <alignment vertical="center" wrapText="1"/>
    </xf>
    <xf numFmtId="190" fontId="12" fillId="0" borderId="0" xfId="0" applyNumberFormat="1" applyFont="1" applyFill="1" applyAlignment="1">
      <alignment vertical="center" wrapText="1"/>
    </xf>
    <xf numFmtId="198" fontId="12" fillId="30" borderId="12" xfId="42" applyNumberFormat="1" applyFont="1" applyFill="1" applyBorder="1" applyAlignment="1">
      <alignment horizontal="right" vertical="center" wrapText="1"/>
    </xf>
    <xf numFmtId="2" fontId="12" fillId="30" borderId="12" xfId="42" applyNumberFormat="1" applyFont="1" applyFill="1" applyBorder="1" applyAlignment="1">
      <alignment horizontal="center" vertical="center"/>
    </xf>
    <xf numFmtId="0" fontId="12" fillId="0" borderId="0" xfId="0" applyFont="1" applyFill="1" applyAlignment="1">
      <alignment vertical="center"/>
    </xf>
    <xf numFmtId="2" fontId="12" fillId="30" borderId="12" xfId="0" applyNumberFormat="1" applyFont="1" applyFill="1" applyBorder="1" applyAlignment="1">
      <alignment vertical="center" wrapText="1"/>
    </xf>
    <xf numFmtId="2" fontId="12" fillId="30" borderId="12" xfId="42" applyNumberFormat="1" applyFont="1" applyFill="1" applyBorder="1" applyAlignment="1">
      <alignment horizontal="center" vertical="center" wrapText="1"/>
    </xf>
    <xf numFmtId="190" fontId="12" fillId="32" borderId="12" xfId="0" applyNumberFormat="1" applyFont="1" applyFill="1" applyBorder="1" applyAlignment="1">
      <alignment vertical="center" wrapText="1"/>
    </xf>
    <xf numFmtId="198" fontId="12" fillId="30" borderId="12" xfId="42" applyNumberFormat="1" applyFont="1" applyFill="1" applyBorder="1" applyAlignment="1">
      <alignment horizontal="right" vertical="center"/>
    </xf>
    <xf numFmtId="2" fontId="11" fillId="30" borderId="12" xfId="0" applyNumberFormat="1" applyFont="1" applyFill="1" applyBorder="1" applyAlignment="1">
      <alignment horizontal="left" vertical="center" wrapText="1"/>
    </xf>
    <xf numFmtId="2" fontId="46" fillId="30" borderId="12" xfId="0" applyNumberFormat="1" applyFont="1" applyFill="1" applyBorder="1" applyAlignment="1">
      <alignment vertical="center" wrapText="1"/>
    </xf>
    <xf numFmtId="0" fontId="12" fillId="31" borderId="12" xfId="0" applyFont="1" applyFill="1" applyBorder="1" applyAlignment="1">
      <alignment vertical="center"/>
    </xf>
    <xf numFmtId="0" fontId="12" fillId="30" borderId="12" xfId="0" applyFont="1" applyFill="1" applyBorder="1" applyAlignment="1">
      <alignment vertical="center"/>
    </xf>
    <xf numFmtId="41" fontId="12" fillId="30" borderId="12" xfId="43" applyFont="1" applyFill="1" applyBorder="1" applyAlignment="1">
      <alignment horizontal="center" vertical="center" wrapText="1"/>
    </xf>
    <xf numFmtId="41" fontId="12" fillId="32" borderId="12" xfId="43" applyFont="1" applyFill="1" applyBorder="1" applyAlignment="1">
      <alignment horizontal="center" vertical="center" wrapText="1"/>
    </xf>
    <xf numFmtId="196" fontId="12" fillId="31" borderId="12" xfId="42" applyNumberFormat="1" applyFont="1" applyFill="1" applyBorder="1" applyAlignment="1">
      <alignment vertical="center" wrapText="1"/>
    </xf>
    <xf numFmtId="9" fontId="12" fillId="31" borderId="12" xfId="67" applyFont="1" applyFill="1" applyBorder="1" applyAlignment="1">
      <alignment vertical="center" wrapText="1"/>
    </xf>
    <xf numFmtId="0" fontId="12" fillId="33" borderId="0" xfId="0" applyFont="1" applyFill="1" applyAlignment="1">
      <alignment vertical="center"/>
    </xf>
    <xf numFmtId="1" fontId="46" fillId="30" borderId="12" xfId="0" applyNumberFormat="1" applyFont="1" applyFill="1" applyBorder="1" applyAlignment="1">
      <alignment horizontal="center" vertical="center" wrapText="1"/>
    </xf>
    <xf numFmtId="0" fontId="46" fillId="31" borderId="12" xfId="0" applyFont="1" applyFill="1" applyBorder="1" applyAlignment="1">
      <alignment vertical="center" wrapText="1"/>
    </xf>
    <xf numFmtId="3" fontId="11" fillId="30" borderId="12" xfId="0" applyNumberFormat="1" applyFont="1" applyFill="1" applyBorder="1" applyAlignment="1">
      <alignment horizontal="center" vertical="center" wrapText="1"/>
    </xf>
    <xf numFmtId="0" fontId="12" fillId="31" borderId="0" xfId="0" applyFont="1" applyFill="1" applyAlignment="1">
      <alignment vertical="center"/>
    </xf>
    <xf numFmtId="196" fontId="12" fillId="33" borderId="12" xfId="42" applyNumberFormat="1" applyFont="1" applyFill="1" applyBorder="1" applyAlignment="1">
      <alignment vertical="center" wrapText="1"/>
    </xf>
    <xf numFmtId="9" fontId="12" fillId="33" borderId="12" xfId="67" applyFont="1" applyFill="1" applyBorder="1" applyAlignment="1">
      <alignment vertical="center" wrapText="1"/>
    </xf>
    <xf numFmtId="190" fontId="12" fillId="31" borderId="0" xfId="0" applyNumberFormat="1" applyFont="1" applyFill="1" applyBorder="1" applyAlignment="1">
      <alignment vertical="center" wrapText="1"/>
    </xf>
    <xf numFmtId="190" fontId="12" fillId="31" borderId="12" xfId="0" applyNumberFormat="1" applyFont="1" applyFill="1" applyBorder="1" applyAlignment="1">
      <alignment vertical="center" wrapText="1"/>
    </xf>
    <xf numFmtId="190" fontId="12" fillId="0" borderId="12" xfId="0" applyNumberFormat="1" applyFont="1" applyFill="1" applyBorder="1" applyAlignment="1">
      <alignment vertical="center" wrapText="1"/>
    </xf>
    <xf numFmtId="190" fontId="12" fillId="0" borderId="14" xfId="0" applyNumberFormat="1" applyFont="1" applyFill="1" applyBorder="1" applyAlignment="1">
      <alignment vertical="center" wrapText="1"/>
    </xf>
    <xf numFmtId="1" fontId="12" fillId="30" borderId="12" xfId="0" applyNumberFormat="1" applyFont="1" applyFill="1" applyBorder="1" applyAlignment="1">
      <alignment horizontal="center" vertical="center" wrapText="1"/>
    </xf>
    <xf numFmtId="190" fontId="12" fillId="0" borderId="0" xfId="0" applyNumberFormat="1" applyFont="1" applyFill="1" applyBorder="1" applyAlignment="1">
      <alignment vertical="center"/>
    </xf>
    <xf numFmtId="49" fontId="12" fillId="30" borderId="0" xfId="0" applyNumberFormat="1" applyFont="1" applyFill="1" applyBorder="1" applyAlignment="1">
      <alignment horizontal="center" vertical="center" wrapText="1"/>
    </xf>
    <xf numFmtId="190" fontId="12" fillId="30" borderId="0" xfId="0" applyNumberFormat="1" applyFont="1" applyFill="1" applyBorder="1" applyAlignment="1">
      <alignment vertical="center" wrapText="1"/>
    </xf>
    <xf numFmtId="190" fontId="11" fillId="30" borderId="0" xfId="0" applyNumberFormat="1" applyFont="1" applyFill="1" applyBorder="1" applyAlignment="1">
      <alignment vertical="center" wrapText="1"/>
    </xf>
    <xf numFmtId="3" fontId="12" fillId="30" borderId="0" xfId="0" applyNumberFormat="1" applyFont="1" applyFill="1" applyBorder="1" applyAlignment="1">
      <alignment horizontal="right" vertical="center" wrapText="1"/>
    </xf>
    <xf numFmtId="1" fontId="12" fillId="30" borderId="0" xfId="0" applyNumberFormat="1" applyFont="1" applyFill="1" applyBorder="1" applyAlignment="1">
      <alignment horizontal="center" vertical="center" wrapText="1"/>
    </xf>
    <xf numFmtId="3" fontId="12" fillId="30" borderId="0" xfId="0" applyNumberFormat="1" applyFont="1" applyFill="1" applyBorder="1" applyAlignment="1">
      <alignment vertical="center" wrapText="1"/>
    </xf>
    <xf numFmtId="196" fontId="12" fillId="30" borderId="0" xfId="42" applyNumberFormat="1" applyFont="1" applyFill="1" applyBorder="1" applyAlignment="1">
      <alignment horizontal="center" vertical="center" wrapText="1"/>
    </xf>
    <xf numFmtId="196" fontId="12" fillId="0" borderId="0" xfId="42" applyNumberFormat="1" applyFont="1" applyFill="1" applyBorder="1" applyAlignment="1">
      <alignment horizontal="center" vertical="center" wrapText="1"/>
    </xf>
    <xf numFmtId="0" fontId="13" fillId="30" borderId="0" xfId="0" applyFont="1" applyFill="1" applyBorder="1" applyAlignment="1">
      <alignment horizontal="center" vertical="center" wrapText="1"/>
    </xf>
    <xf numFmtId="196" fontId="11" fillId="30" borderId="0" xfId="42" applyNumberFormat="1" applyFont="1" applyFill="1" applyBorder="1" applyAlignment="1">
      <alignment horizontal="center" vertical="center"/>
    </xf>
    <xf numFmtId="43" fontId="11" fillId="30" borderId="0" xfId="42" applyNumberFormat="1" applyFont="1" applyFill="1" applyBorder="1" applyAlignment="1">
      <alignment vertical="center" wrapText="1"/>
    </xf>
    <xf numFmtId="196" fontId="12" fillId="30" borderId="0" xfId="42" applyNumberFormat="1" applyFont="1" applyFill="1" applyBorder="1" applyAlignment="1">
      <alignment vertical="center"/>
    </xf>
    <xf numFmtId="196" fontId="12" fillId="30" borderId="0" xfId="45" applyNumberFormat="1" applyFont="1" applyFill="1" applyBorder="1" applyAlignment="1">
      <alignment vertical="center"/>
    </xf>
    <xf numFmtId="43" fontId="12" fillId="30" borderId="0" xfId="42" applyFont="1" applyFill="1" applyBorder="1" applyAlignment="1">
      <alignment vertical="center"/>
    </xf>
    <xf numFmtId="3" fontId="12" fillId="30" borderId="0" xfId="0" applyNumberFormat="1" applyFont="1" applyFill="1" applyBorder="1" applyAlignment="1">
      <alignment horizontal="center" vertical="center"/>
    </xf>
    <xf numFmtId="196" fontId="12" fillId="30" borderId="12" xfId="42" applyNumberFormat="1" applyFont="1" applyFill="1" applyBorder="1" applyAlignment="1">
      <alignment vertical="center"/>
    </xf>
    <xf numFmtId="49" fontId="13" fillId="30" borderId="12" xfId="0" applyNumberFormat="1" applyFont="1" applyFill="1" applyBorder="1" applyAlignment="1">
      <alignment horizontal="center" vertical="center" wrapText="1"/>
    </xf>
    <xf numFmtId="196" fontId="13" fillId="30" borderId="12" xfId="42" applyNumberFormat="1" applyFont="1" applyFill="1" applyBorder="1" applyAlignment="1">
      <alignment vertical="center" wrapText="1"/>
    </xf>
    <xf numFmtId="196" fontId="13" fillId="30" borderId="12" xfId="42" applyNumberFormat="1" applyFont="1" applyFill="1" applyBorder="1" applyAlignment="1">
      <alignment horizontal="center" vertical="center" wrapText="1"/>
    </xf>
    <xf numFmtId="49" fontId="11" fillId="30" borderId="12" xfId="0" applyNumberFormat="1" applyFont="1" applyFill="1" applyBorder="1" applyAlignment="1">
      <alignment horizontal="center" vertical="center" wrapText="1"/>
    </xf>
    <xf numFmtId="190" fontId="11" fillId="30" borderId="12" xfId="0" applyNumberFormat="1" applyFont="1" applyFill="1" applyBorder="1" applyAlignment="1">
      <alignment vertical="center" wrapText="1"/>
    </xf>
    <xf numFmtId="190" fontId="12" fillId="30" borderId="12" xfId="0" applyNumberFormat="1" applyFont="1" applyFill="1" applyBorder="1" applyAlignment="1">
      <alignment vertical="center" wrapText="1"/>
    </xf>
    <xf numFmtId="190" fontId="11" fillId="30" borderId="12" xfId="0" applyNumberFormat="1" applyFont="1" applyFill="1" applyBorder="1" applyAlignment="1">
      <alignment horizontal="center" vertical="center" wrapText="1"/>
    </xf>
    <xf numFmtId="43" fontId="12" fillId="30" borderId="12" xfId="0" applyNumberFormat="1" applyFont="1" applyFill="1" applyBorder="1" applyAlignment="1">
      <alignment vertical="center" wrapText="1"/>
    </xf>
    <xf numFmtId="196" fontId="12" fillId="30" borderId="12" xfId="42" applyNumberFormat="1" applyFont="1" applyFill="1" applyBorder="1" applyAlignment="1">
      <alignment vertical="center" wrapText="1"/>
    </xf>
    <xf numFmtId="196" fontId="12" fillId="30" borderId="12" xfId="45" applyNumberFormat="1" applyFont="1" applyFill="1" applyBorder="1" applyAlignment="1">
      <alignment vertical="center" wrapText="1"/>
    </xf>
    <xf numFmtId="43" fontId="12" fillId="30" borderId="12" xfId="42" applyFont="1" applyFill="1" applyBorder="1" applyAlignment="1">
      <alignment vertical="center" wrapText="1"/>
    </xf>
    <xf numFmtId="49" fontId="11" fillId="30" borderId="12" xfId="0" applyNumberFormat="1" applyFont="1" applyFill="1" applyBorder="1" applyAlignment="1">
      <alignment horizontal="left" vertical="center" wrapText="1"/>
    </xf>
    <xf numFmtId="196" fontId="11" fillId="30" borderId="12" xfId="42" applyNumberFormat="1" applyFont="1" applyFill="1" applyBorder="1" applyAlignment="1">
      <alignment horizontal="center" vertical="center" wrapText="1"/>
    </xf>
    <xf numFmtId="43" fontId="12" fillId="30" borderId="12" xfId="42" applyNumberFormat="1" applyFont="1" applyFill="1" applyBorder="1" applyAlignment="1">
      <alignment vertical="center" wrapText="1"/>
    </xf>
    <xf numFmtId="49" fontId="46" fillId="0" borderId="12" xfId="0" applyNumberFormat="1" applyFont="1" applyFill="1" applyBorder="1" applyAlignment="1">
      <alignment horizontal="center" vertical="center" wrapText="1"/>
    </xf>
    <xf numFmtId="49" fontId="46" fillId="0" borderId="12" xfId="0" applyNumberFormat="1" applyFont="1" applyFill="1" applyBorder="1" applyAlignment="1">
      <alignment horizontal="left" vertical="center" wrapText="1"/>
    </xf>
    <xf numFmtId="196" fontId="46" fillId="0" borderId="12" xfId="42" applyNumberFormat="1" applyFont="1" applyFill="1" applyBorder="1" applyAlignment="1">
      <alignment horizontal="center" vertical="center" wrapText="1"/>
    </xf>
    <xf numFmtId="198" fontId="46" fillId="0" borderId="12" xfId="42" applyNumberFormat="1" applyFont="1" applyFill="1" applyBorder="1" applyAlignment="1">
      <alignment horizontal="right" vertical="center" wrapText="1"/>
    </xf>
    <xf numFmtId="43" fontId="46" fillId="0" borderId="12" xfId="42" applyNumberFormat="1" applyFont="1" applyFill="1" applyBorder="1" applyAlignment="1">
      <alignment horizontal="center" vertical="center" wrapText="1"/>
    </xf>
    <xf numFmtId="196" fontId="46" fillId="0" borderId="12" xfId="42" applyNumberFormat="1" applyFont="1" applyFill="1" applyBorder="1" applyAlignment="1">
      <alignment vertical="center" wrapText="1"/>
    </xf>
    <xf numFmtId="196" fontId="46" fillId="0" borderId="12" xfId="45" applyNumberFormat="1" applyFont="1" applyFill="1" applyBorder="1" applyAlignment="1">
      <alignment vertical="center" wrapText="1"/>
    </xf>
    <xf numFmtId="2" fontId="46" fillId="0" borderId="12" xfId="0" applyNumberFormat="1" applyFont="1" applyFill="1" applyBorder="1" applyAlignment="1" quotePrefix="1">
      <alignment vertical="center" wrapText="1"/>
    </xf>
    <xf numFmtId="2" fontId="46" fillId="0" borderId="12" xfId="42" applyNumberFormat="1" applyFont="1" applyFill="1" applyBorder="1" applyAlignment="1">
      <alignment horizontal="center" vertical="center" wrapText="1"/>
    </xf>
    <xf numFmtId="196" fontId="47" fillId="30" borderId="12" xfId="42" applyNumberFormat="1" applyFont="1" applyFill="1" applyBorder="1" applyAlignment="1">
      <alignment vertical="center" wrapText="1"/>
    </xf>
    <xf numFmtId="9" fontId="47" fillId="30" borderId="12" xfId="67" applyFont="1" applyFill="1" applyBorder="1" applyAlignment="1">
      <alignment vertical="center" wrapText="1"/>
    </xf>
    <xf numFmtId="2" fontId="46" fillId="0" borderId="12" xfId="0" applyNumberFormat="1" applyFont="1" applyFill="1" applyBorder="1" applyAlignment="1">
      <alignment vertical="center" wrapText="1"/>
    </xf>
    <xf numFmtId="3" fontId="46" fillId="0" borderId="12" xfId="0" applyNumberFormat="1" applyFont="1" applyFill="1" applyBorder="1" applyAlignment="1">
      <alignment horizontal="right" vertical="center" wrapText="1"/>
    </xf>
    <xf numFmtId="9" fontId="12" fillId="30" borderId="12" xfId="67" applyFont="1" applyFill="1" applyBorder="1" applyAlignment="1">
      <alignment vertical="center" wrapText="1"/>
    </xf>
    <xf numFmtId="49" fontId="46" fillId="0" borderId="13" xfId="0" applyNumberFormat="1" applyFont="1" applyFill="1" applyBorder="1" applyAlignment="1">
      <alignment horizontal="center" vertical="center" wrapText="1"/>
    </xf>
    <xf numFmtId="2" fontId="46" fillId="0" borderId="13" xfId="0" applyNumberFormat="1" applyFont="1" applyFill="1" applyBorder="1" applyAlignment="1">
      <alignment vertical="center" wrapText="1"/>
    </xf>
    <xf numFmtId="198" fontId="46" fillId="0" borderId="12" xfId="45" applyNumberFormat="1" applyFont="1" applyFill="1" applyBorder="1" applyAlignment="1">
      <alignment horizontal="right" vertical="center" wrapText="1"/>
    </xf>
    <xf numFmtId="2" fontId="46" fillId="0" borderId="12" xfId="45" applyNumberFormat="1" applyFont="1" applyFill="1" applyBorder="1" applyAlignment="1">
      <alignment horizontal="center" vertical="center" wrapText="1"/>
    </xf>
    <xf numFmtId="43" fontId="46" fillId="0" borderId="12" xfId="45" applyNumberFormat="1" applyFont="1" applyFill="1" applyBorder="1" applyAlignment="1">
      <alignment horizontal="center" vertical="center" wrapText="1"/>
    </xf>
    <xf numFmtId="196" fontId="46" fillId="0" borderId="13" xfId="42" applyNumberFormat="1" applyFont="1" applyFill="1" applyBorder="1" applyAlignment="1">
      <alignment vertical="center" wrapText="1"/>
    </xf>
    <xf numFmtId="196" fontId="12" fillId="30" borderId="13" xfId="42" applyNumberFormat="1" applyFont="1" applyFill="1" applyBorder="1" applyAlignment="1">
      <alignment vertical="center" wrapText="1"/>
    </xf>
    <xf numFmtId="2" fontId="48" fillId="0" borderId="12" xfId="0" applyNumberFormat="1" applyFont="1" applyFill="1" applyBorder="1" applyAlignment="1">
      <alignment horizontal="center" vertical="center" wrapText="1"/>
    </xf>
    <xf numFmtId="2" fontId="48" fillId="0" borderId="12" xfId="0" applyNumberFormat="1" applyFont="1" applyFill="1" applyBorder="1" applyAlignment="1">
      <alignment horizontal="left" vertical="center" wrapText="1"/>
    </xf>
    <xf numFmtId="2" fontId="46" fillId="0" borderId="12" xfId="0" applyNumberFormat="1" applyFont="1" applyFill="1" applyBorder="1" applyAlignment="1">
      <alignment horizontal="center" vertical="center" wrapText="1"/>
    </xf>
    <xf numFmtId="2" fontId="48" fillId="0" borderId="12" xfId="0" applyNumberFormat="1" applyFont="1" applyFill="1" applyBorder="1" applyAlignment="1">
      <alignment vertical="center" wrapText="1"/>
    </xf>
    <xf numFmtId="3" fontId="49" fillId="0" borderId="12" xfId="0" applyNumberFormat="1" applyFont="1" applyFill="1" applyBorder="1" applyAlignment="1">
      <alignment horizontal="right" vertical="center" wrapText="1"/>
    </xf>
    <xf numFmtId="198" fontId="49" fillId="0" borderId="12" xfId="0" applyNumberFormat="1" applyFont="1" applyFill="1" applyBorder="1" applyAlignment="1">
      <alignment horizontal="right" vertical="center" wrapText="1"/>
    </xf>
    <xf numFmtId="2" fontId="49" fillId="0" borderId="12" xfId="0" applyNumberFormat="1" applyFont="1" applyFill="1" applyBorder="1" applyAlignment="1">
      <alignment horizontal="center" vertical="center" wrapText="1"/>
    </xf>
    <xf numFmtId="2" fontId="48" fillId="0" borderId="12" xfId="64" applyNumberFormat="1" applyFont="1" applyFill="1" applyBorder="1" applyAlignment="1">
      <alignment horizontal="center" vertical="center" wrapText="1"/>
      <protection/>
    </xf>
    <xf numFmtId="2" fontId="48" fillId="0" borderId="12" xfId="64" applyNumberFormat="1" applyFont="1" applyFill="1" applyBorder="1" applyAlignment="1">
      <alignment horizontal="left" vertical="center" wrapText="1"/>
      <protection/>
    </xf>
    <xf numFmtId="2" fontId="48" fillId="0" borderId="12" xfId="64" applyNumberFormat="1" applyFont="1" applyFill="1" applyBorder="1" applyAlignment="1">
      <alignment vertical="center" wrapText="1"/>
      <protection/>
    </xf>
    <xf numFmtId="2" fontId="46" fillId="0" borderId="12" xfId="64" applyNumberFormat="1" applyFont="1" applyFill="1" applyBorder="1" applyAlignment="1">
      <alignment horizontal="center" vertical="center" wrapText="1"/>
      <protection/>
    </xf>
    <xf numFmtId="2" fontId="46" fillId="0" borderId="12" xfId="64" applyNumberFormat="1" applyFont="1" applyFill="1" applyBorder="1" applyAlignment="1">
      <alignment vertical="center" wrapText="1"/>
      <protection/>
    </xf>
    <xf numFmtId="3" fontId="46" fillId="0" borderId="12" xfId="42" applyNumberFormat="1" applyFont="1" applyFill="1" applyBorder="1" applyAlignment="1">
      <alignment horizontal="right" vertical="center" wrapText="1"/>
    </xf>
    <xf numFmtId="196" fontId="46" fillId="0" borderId="12" xfId="44" applyNumberFormat="1" applyFont="1" applyFill="1" applyBorder="1" applyAlignment="1">
      <alignment horizontal="right" vertical="center" wrapText="1"/>
    </xf>
    <xf numFmtId="196" fontId="46" fillId="0" borderId="12" xfId="44" applyNumberFormat="1" applyFont="1" applyFill="1" applyBorder="1" applyAlignment="1">
      <alignment horizontal="center" vertical="center" wrapText="1"/>
    </xf>
    <xf numFmtId="190" fontId="12" fillId="30" borderId="12" xfId="0" applyNumberFormat="1" applyFont="1" applyFill="1" applyBorder="1" applyAlignment="1">
      <alignment horizontal="left" vertical="center" wrapText="1"/>
    </xf>
    <xf numFmtId="2" fontId="48" fillId="0" borderId="12" xfId="63" applyNumberFormat="1" applyFont="1" applyFill="1" applyBorder="1" applyAlignment="1">
      <alignment horizontal="center" vertical="center" wrapText="1"/>
      <protection/>
    </xf>
    <xf numFmtId="2" fontId="48" fillId="0" borderId="12" xfId="63" applyNumberFormat="1" applyFont="1" applyFill="1" applyBorder="1" applyAlignment="1">
      <alignment horizontal="left" vertical="center" wrapText="1"/>
      <protection/>
    </xf>
    <xf numFmtId="2" fontId="46" fillId="0" borderId="12" xfId="63" applyNumberFormat="1" applyFont="1" applyFill="1" applyBorder="1" applyAlignment="1">
      <alignment horizontal="center" vertical="center" wrapText="1"/>
      <protection/>
    </xf>
    <xf numFmtId="2" fontId="46" fillId="0" borderId="12" xfId="63" applyNumberFormat="1" applyFont="1" applyFill="1" applyBorder="1" applyAlignment="1">
      <alignment vertical="center" wrapText="1"/>
      <protection/>
    </xf>
    <xf numFmtId="2" fontId="48" fillId="0" borderId="12" xfId="63" applyNumberFormat="1" applyFont="1" applyFill="1" applyBorder="1" applyAlignment="1">
      <alignment vertical="center" wrapText="1"/>
      <protection/>
    </xf>
    <xf numFmtId="196" fontId="12" fillId="31" borderId="12" xfId="42" applyNumberFormat="1" applyFont="1" applyFill="1" applyBorder="1" applyAlignment="1">
      <alignment vertical="center" wrapText="1"/>
    </xf>
    <xf numFmtId="9" fontId="12" fillId="31" borderId="12" xfId="67" applyFont="1" applyFill="1" applyBorder="1" applyAlignment="1">
      <alignment vertical="center" wrapText="1"/>
    </xf>
    <xf numFmtId="2" fontId="46" fillId="0" borderId="12" xfId="0" applyNumberFormat="1" applyFont="1" applyFill="1" applyBorder="1" applyAlignment="1">
      <alignment horizontal="left" vertical="center" wrapText="1"/>
    </xf>
    <xf numFmtId="2" fontId="46" fillId="0" borderId="12" xfId="0" applyNumberFormat="1" applyFont="1" applyFill="1" applyBorder="1" applyAlignment="1" quotePrefix="1">
      <alignment horizontal="left" vertical="center" wrapText="1"/>
    </xf>
    <xf numFmtId="198" fontId="46" fillId="0" borderId="12" xfId="0" applyNumberFormat="1" applyFont="1" applyFill="1" applyBorder="1" applyAlignment="1">
      <alignment horizontal="right" vertical="center" wrapText="1"/>
    </xf>
    <xf numFmtId="2" fontId="48" fillId="0" borderId="12" xfId="62" applyNumberFormat="1" applyFont="1" applyFill="1" applyBorder="1" applyAlignment="1">
      <alignment horizontal="center" vertical="center" wrapText="1"/>
      <protection/>
    </xf>
    <xf numFmtId="2" fontId="48" fillId="0" borderId="12" xfId="62" applyNumberFormat="1" applyFont="1" applyFill="1" applyBorder="1" applyAlignment="1">
      <alignment horizontal="left" vertical="center" wrapText="1"/>
      <protection/>
    </xf>
    <xf numFmtId="2" fontId="46" fillId="0" borderId="12" xfId="62" applyNumberFormat="1" applyFont="1" applyFill="1" applyBorder="1" applyAlignment="1">
      <alignment horizontal="center" vertical="center" wrapText="1"/>
      <protection/>
    </xf>
    <xf numFmtId="2" fontId="46" fillId="0" borderId="12" xfId="62" applyNumberFormat="1" applyFont="1" applyFill="1" applyBorder="1" applyAlignment="1">
      <alignment vertical="center" wrapText="1"/>
      <protection/>
    </xf>
    <xf numFmtId="3" fontId="46" fillId="0" borderId="12" xfId="0" applyNumberFormat="1" applyFont="1" applyFill="1" applyBorder="1" applyAlignment="1">
      <alignment wrapText="1"/>
    </xf>
    <xf numFmtId="41" fontId="46" fillId="0" borderId="12" xfId="43" applyFont="1" applyFill="1" applyBorder="1" applyAlignment="1">
      <alignment horizontal="center" vertical="center" wrapText="1"/>
    </xf>
    <xf numFmtId="1" fontId="46" fillId="0" borderId="12" xfId="0" applyNumberFormat="1" applyFont="1" applyFill="1" applyBorder="1" applyAlignment="1">
      <alignment horizontal="center" vertical="center" wrapText="1"/>
    </xf>
    <xf numFmtId="2" fontId="46" fillId="0" borderId="12" xfId="0" applyNumberFormat="1" applyFont="1" applyFill="1" applyBorder="1" applyAlignment="1">
      <alignment vertical="center" wrapText="1"/>
    </xf>
    <xf numFmtId="198" fontId="46" fillId="0" borderId="12" xfId="42" applyNumberFormat="1" applyFont="1" applyFill="1" applyBorder="1" applyAlignment="1">
      <alignment horizontal="right" vertical="center"/>
    </xf>
    <xf numFmtId="1" fontId="46" fillId="0" borderId="12" xfId="63" applyNumberFormat="1" applyFont="1" applyFill="1" applyBorder="1" applyAlignment="1">
      <alignment horizontal="center" vertical="center" wrapText="1"/>
      <protection/>
    </xf>
    <xf numFmtId="2" fontId="48" fillId="0" borderId="12" xfId="62" applyNumberFormat="1" applyFont="1" applyFill="1" applyBorder="1" applyAlignment="1">
      <alignment vertical="center" wrapText="1"/>
      <protection/>
    </xf>
    <xf numFmtId="191" fontId="46" fillId="0" borderId="12" xfId="62" applyNumberFormat="1" applyFont="1" applyFill="1" applyBorder="1" applyAlignment="1">
      <alignment horizontal="center" vertical="center" wrapText="1"/>
      <protection/>
    </xf>
    <xf numFmtId="196" fontId="46" fillId="0" borderId="12" xfId="45" applyNumberFormat="1" applyFont="1" applyFill="1" applyBorder="1" applyAlignment="1">
      <alignment vertical="center"/>
    </xf>
    <xf numFmtId="49" fontId="46" fillId="0" borderId="12" xfId="0" applyNumberFormat="1" applyFont="1" applyFill="1" applyBorder="1" applyAlignment="1">
      <alignment horizontal="center" vertical="center"/>
    </xf>
    <xf numFmtId="190" fontId="46" fillId="0" borderId="12" xfId="0" applyNumberFormat="1" applyFont="1" applyFill="1" applyBorder="1" applyAlignment="1">
      <alignment vertical="center"/>
    </xf>
    <xf numFmtId="190" fontId="48" fillId="0" borderId="12" xfId="0" applyNumberFormat="1" applyFont="1" applyFill="1" applyBorder="1" applyAlignment="1">
      <alignment vertical="center"/>
    </xf>
    <xf numFmtId="196" fontId="48" fillId="0" borderId="12" xfId="42" applyNumberFormat="1" applyFont="1" applyFill="1" applyBorder="1" applyAlignment="1">
      <alignment vertical="center"/>
    </xf>
    <xf numFmtId="196" fontId="48" fillId="0" borderId="12" xfId="42" applyNumberFormat="1" applyFont="1" applyFill="1" applyBorder="1" applyAlignment="1">
      <alignment horizontal="center" vertical="center"/>
    </xf>
    <xf numFmtId="43" fontId="48" fillId="0" borderId="12" xfId="42" applyNumberFormat="1" applyFont="1" applyFill="1" applyBorder="1" applyAlignment="1">
      <alignment vertical="center"/>
    </xf>
    <xf numFmtId="196" fontId="46" fillId="0" borderId="12" xfId="42" applyNumberFormat="1" applyFont="1" applyFill="1" applyBorder="1" applyAlignment="1">
      <alignment vertical="center"/>
    </xf>
    <xf numFmtId="3" fontId="46" fillId="0" borderId="12" xfId="0" applyNumberFormat="1" applyFont="1" applyFill="1" applyBorder="1" applyAlignment="1">
      <alignment horizontal="center" vertical="center"/>
    </xf>
    <xf numFmtId="0" fontId="13" fillId="0" borderId="0" xfId="0" applyFont="1" applyFill="1" applyAlignment="1">
      <alignment horizontal="center" vertical="center" wrapText="1"/>
    </xf>
    <xf numFmtId="196" fontId="11" fillId="30" borderId="13" xfId="45" applyNumberFormat="1" applyFont="1" applyFill="1" applyBorder="1" applyAlignment="1">
      <alignment horizontal="center" vertical="center" wrapText="1"/>
    </xf>
    <xf numFmtId="196" fontId="11" fillId="30" borderId="15" xfId="45" applyNumberFormat="1" applyFont="1" applyFill="1" applyBorder="1" applyAlignment="1">
      <alignment horizontal="center" vertical="center" wrapText="1"/>
    </xf>
    <xf numFmtId="1" fontId="11" fillId="30" borderId="12" xfId="42" applyNumberFormat="1" applyFont="1" applyFill="1" applyBorder="1" applyAlignment="1">
      <alignment horizontal="center" vertical="center" wrapText="1"/>
    </xf>
    <xf numFmtId="0" fontId="11" fillId="30" borderId="12" xfId="0" applyFont="1" applyFill="1" applyBorder="1" applyAlignment="1">
      <alignment horizontal="center" vertical="center" wrapText="1"/>
    </xf>
    <xf numFmtId="196" fontId="11" fillId="30" borderId="12" xfId="42" applyNumberFormat="1" applyFont="1" applyFill="1" applyBorder="1" applyAlignment="1">
      <alignment horizontal="center" vertical="center" wrapText="1"/>
    </xf>
    <xf numFmtId="43" fontId="11" fillId="30" borderId="12" xfId="45" applyNumberFormat="1" applyFont="1" applyFill="1" applyBorder="1" applyAlignment="1">
      <alignment horizontal="center" vertical="center" wrapText="1"/>
    </xf>
    <xf numFmtId="196" fontId="11" fillId="0" borderId="13" xfId="42" applyNumberFormat="1" applyFont="1" applyFill="1" applyBorder="1" applyAlignment="1">
      <alignment horizontal="center" vertical="center" wrapText="1"/>
    </xf>
    <xf numFmtId="196" fontId="11" fillId="0" borderId="15" xfId="42" applyNumberFormat="1" applyFont="1" applyFill="1" applyBorder="1" applyAlignment="1">
      <alignment horizontal="center" vertical="center" wrapText="1"/>
    </xf>
    <xf numFmtId="43" fontId="11" fillId="30" borderId="12" xfId="42"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30" borderId="11" xfId="0" applyFont="1" applyFill="1" applyBorder="1" applyAlignment="1">
      <alignment horizontal="left" vertical="center" wrapText="1"/>
    </xf>
    <xf numFmtId="196" fontId="11" fillId="0" borderId="12" xfId="42" applyNumberFormat="1" applyFont="1" applyFill="1" applyBorder="1" applyAlignment="1">
      <alignment horizontal="center" vertical="center" wrapText="1"/>
    </xf>
    <xf numFmtId="0" fontId="13" fillId="0" borderId="0" xfId="0" applyFont="1" applyFill="1" applyAlignment="1">
      <alignment horizontal="center" wrapText="1"/>
    </xf>
    <xf numFmtId="0" fontId="13" fillId="0" borderId="11" xfId="0" applyFont="1" applyFill="1" applyBorder="1" applyAlignment="1">
      <alignment horizontal="right" vertical="center" wrapText="1"/>
    </xf>
    <xf numFmtId="196" fontId="11" fillId="30" borderId="13" xfId="42" applyNumberFormat="1" applyFont="1" applyFill="1" applyBorder="1" applyAlignment="1" applyProtection="1">
      <alignment horizontal="center" vertical="center" wrapText="1"/>
      <protection locked="0"/>
    </xf>
    <xf numFmtId="196" fontId="11" fillId="30" borderId="15" xfId="42" applyNumberFormat="1" applyFont="1" applyFill="1" applyBorder="1" applyAlignment="1" applyProtection="1">
      <alignment horizontal="center" vertical="center" wrapText="1"/>
      <protection locked="0"/>
    </xf>
    <xf numFmtId="43" fontId="11" fillId="30" borderId="12" xfId="45" applyNumberFormat="1" applyFont="1" applyFill="1" applyBorder="1" applyAlignment="1">
      <alignment horizontal="center" vertical="center" wrapText="1"/>
    </xf>
    <xf numFmtId="196" fontId="11" fillId="30" borderId="13" xfId="42" applyNumberFormat="1" applyFont="1" applyFill="1" applyBorder="1" applyAlignment="1" applyProtection="1">
      <alignment horizontal="center" vertical="center" wrapText="1"/>
      <protection locked="0"/>
    </xf>
    <xf numFmtId="196" fontId="11" fillId="30" borderId="15" xfId="42" applyNumberFormat="1" applyFont="1" applyFill="1" applyBorder="1" applyAlignment="1" applyProtection="1">
      <alignment horizontal="center" vertical="center" wrapText="1"/>
      <protection locked="0"/>
    </xf>
    <xf numFmtId="196" fontId="11" fillId="30" borderId="13" xfId="42" applyNumberFormat="1" applyFont="1" applyFill="1" applyBorder="1" applyAlignment="1">
      <alignment horizontal="center" vertical="center" wrapText="1"/>
    </xf>
    <xf numFmtId="196" fontId="11" fillId="30" borderId="15" xfId="42" applyNumberFormat="1" applyFont="1" applyFill="1" applyBorder="1" applyAlignment="1">
      <alignment horizontal="center" vertical="center" wrapText="1"/>
    </xf>
    <xf numFmtId="0" fontId="13" fillId="30" borderId="11" xfId="0" applyFont="1" applyFill="1" applyBorder="1" applyAlignment="1">
      <alignment horizontal="center" vertical="center" wrapText="1"/>
    </xf>
    <xf numFmtId="196" fontId="11" fillId="30" borderId="12" xfId="42" applyNumberFormat="1" applyFont="1" applyFill="1" applyBorder="1" applyAlignment="1">
      <alignment horizontal="center" vertical="center" wrapText="1"/>
    </xf>
    <xf numFmtId="43" fontId="11" fillId="30" borderId="12" xfId="42" applyNumberFormat="1" applyFont="1" applyFill="1" applyBorder="1" applyAlignment="1">
      <alignment horizontal="center" vertical="center" wrapText="1"/>
    </xf>
    <xf numFmtId="43" fontId="11" fillId="30" borderId="13" xfId="42" applyNumberFormat="1" applyFont="1" applyFill="1" applyBorder="1" applyAlignment="1">
      <alignment horizontal="center" vertical="center" wrapText="1"/>
    </xf>
    <xf numFmtId="43" fontId="11" fillId="30" borderId="15" xfId="42" applyNumberFormat="1" applyFont="1" applyFill="1" applyBorder="1" applyAlignment="1">
      <alignment horizontal="center" vertical="center" wrapText="1"/>
    </xf>
    <xf numFmtId="0" fontId="11" fillId="30" borderId="0" xfId="0" applyFont="1" applyFill="1" applyBorder="1" applyAlignment="1">
      <alignment horizontal="left" vertical="center" wrapText="1"/>
    </xf>
    <xf numFmtId="0" fontId="11" fillId="30" borderId="0" xfId="0" applyFont="1" applyFill="1" applyBorder="1" applyAlignment="1">
      <alignment horizontal="left" vertical="center"/>
    </xf>
    <xf numFmtId="0" fontId="11" fillId="30" borderId="12" xfId="0" applyFont="1" applyFill="1" applyBorder="1" applyAlignment="1">
      <alignment horizontal="center" vertical="center" wrapText="1"/>
    </xf>
    <xf numFmtId="3" fontId="46" fillId="0" borderId="12" xfId="0" applyNumberFormat="1" applyFont="1" applyFill="1" applyBorder="1" applyAlignment="1">
      <alignmen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Bảng so sánh giá đất CNT VC2013" xfId="62"/>
    <cellStyle name="Normal_Bang so sanh Van chan (Đức sửa lần3)" xfId="63"/>
    <cellStyle name="Normal_ONT Van chan" xfId="64"/>
    <cellStyle name="Note" xfId="65"/>
    <cellStyle name="Output" xfId="66"/>
    <cellStyle name="Percent" xfId="67"/>
    <cellStyle name="Title" xfId="68"/>
    <cellStyle name="Total" xfId="69"/>
    <cellStyle name="Warning Text"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T91"/>
  <sheetViews>
    <sheetView tabSelected="1" zoomScale="78" zoomScaleNormal="78" zoomScaleSheetLayoutView="130" workbookViewId="0" topLeftCell="A22">
      <selection activeCell="B47" sqref="B47"/>
    </sheetView>
  </sheetViews>
  <sheetFormatPr defaultColWidth="9" defaultRowHeight="15"/>
  <cols>
    <col min="1" max="1" width="6.796875" style="22" customWidth="1"/>
    <col min="2" max="2" width="56.3984375" style="23" customWidth="1"/>
    <col min="3" max="3" width="10.19921875" style="24" hidden="1" customWidth="1"/>
    <col min="4" max="4" width="10.69921875" style="25" hidden="1" customWidth="1"/>
    <col min="5" max="5" width="16" style="26" hidden="1" customWidth="1"/>
    <col min="6" max="6" width="7.8984375" style="25" hidden="1" customWidth="1"/>
    <col min="7" max="7" width="11.69921875" style="27" hidden="1" customWidth="1"/>
    <col min="8" max="8" width="12.296875" style="27" hidden="1" customWidth="1"/>
    <col min="9" max="9" width="9.796875" style="27" hidden="1" customWidth="1"/>
    <col min="10" max="10" width="12.296875" style="27" hidden="1" customWidth="1"/>
    <col min="11" max="11" width="3.8984375" style="28" hidden="1" customWidth="1"/>
    <col min="12" max="12" width="13.09765625" style="28" customWidth="1"/>
    <col min="13" max="13" width="8.8984375" style="2" hidden="1" customWidth="1"/>
    <col min="14" max="14" width="11.19921875" style="2" hidden="1" customWidth="1"/>
    <col min="15" max="15" width="5.69921875" style="1" hidden="1" customWidth="1"/>
    <col min="16" max="16" width="15" style="1" hidden="1" customWidth="1"/>
    <col min="17" max="17" width="8.09765625" style="1" hidden="1" customWidth="1"/>
    <col min="18" max="18" width="9" style="1" hidden="1" customWidth="1"/>
    <col min="19" max="16384" width="9" style="1" customWidth="1"/>
  </cols>
  <sheetData>
    <row r="1" spans="1:19" ht="16.5">
      <c r="A1" s="216" t="s">
        <v>221</v>
      </c>
      <c r="B1" s="216"/>
      <c r="C1" s="216"/>
      <c r="D1" s="216"/>
      <c r="E1" s="216"/>
      <c r="F1" s="216"/>
      <c r="G1" s="216"/>
      <c r="H1" s="216"/>
      <c r="I1" s="216"/>
      <c r="J1" s="216"/>
      <c r="K1" s="216"/>
      <c r="L1" s="216"/>
      <c r="M1" s="216"/>
      <c r="N1" s="216"/>
      <c r="O1" s="48"/>
      <c r="P1" s="48"/>
      <c r="Q1" s="48"/>
      <c r="R1" s="48"/>
      <c r="S1" s="48"/>
    </row>
    <row r="2" spans="1:19" ht="53.25" customHeight="1" hidden="1">
      <c r="A2" s="219" t="s">
        <v>429</v>
      </c>
      <c r="B2" s="219"/>
      <c r="C2" s="219"/>
      <c r="D2" s="219"/>
      <c r="E2" s="219"/>
      <c r="F2" s="219"/>
      <c r="G2" s="219"/>
      <c r="H2" s="219"/>
      <c r="I2" s="219"/>
      <c r="J2" s="219"/>
      <c r="K2" s="219"/>
      <c r="L2" s="219"/>
      <c r="M2" s="219"/>
      <c r="N2" s="219"/>
      <c r="O2" s="48"/>
      <c r="P2" s="48"/>
      <c r="Q2" s="48"/>
      <c r="R2" s="48"/>
      <c r="S2" s="48"/>
    </row>
    <row r="3" spans="1:19" ht="35.25" customHeight="1">
      <c r="A3" s="206" t="s">
        <v>436</v>
      </c>
      <c r="B3" s="206"/>
      <c r="C3" s="206"/>
      <c r="D3" s="206"/>
      <c r="E3" s="206"/>
      <c r="F3" s="206"/>
      <c r="G3" s="206"/>
      <c r="H3" s="206"/>
      <c r="I3" s="206"/>
      <c r="J3" s="206"/>
      <c r="K3" s="206"/>
      <c r="L3" s="206"/>
      <c r="M3" s="49"/>
      <c r="N3" s="49"/>
      <c r="O3" s="49"/>
      <c r="P3" s="49"/>
      <c r="Q3" s="49"/>
      <c r="R3" s="49"/>
      <c r="S3" s="48"/>
    </row>
    <row r="4" spans="1:19" ht="16.5">
      <c r="A4" s="217" t="s">
        <v>183</v>
      </c>
      <c r="B4" s="217"/>
      <c r="C4" s="50"/>
      <c r="D4" s="220"/>
      <c r="E4" s="220"/>
      <c r="F4" s="220"/>
      <c r="G4" s="220"/>
      <c r="H4" s="220"/>
      <c r="I4" s="220"/>
      <c r="J4" s="220"/>
      <c r="K4" s="220"/>
      <c r="L4" s="220"/>
      <c r="M4" s="220"/>
      <c r="N4" s="220"/>
      <c r="O4" s="48"/>
      <c r="P4" s="48"/>
      <c r="Q4" s="48"/>
      <c r="R4" s="48"/>
      <c r="S4" s="48"/>
    </row>
    <row r="5" spans="1:19" ht="16.5">
      <c r="A5" s="210" t="s">
        <v>186</v>
      </c>
      <c r="B5" s="210" t="s">
        <v>177</v>
      </c>
      <c r="C5" s="211" t="s">
        <v>191</v>
      </c>
      <c r="D5" s="211" t="s">
        <v>206</v>
      </c>
      <c r="E5" s="209" t="s">
        <v>187</v>
      </c>
      <c r="F5" s="215" t="s">
        <v>207</v>
      </c>
      <c r="G5" s="211" t="s">
        <v>208</v>
      </c>
      <c r="H5" s="51"/>
      <c r="I5" s="212" t="s">
        <v>215</v>
      </c>
      <c r="J5" s="207" t="s">
        <v>216</v>
      </c>
      <c r="K5" s="215" t="s">
        <v>220</v>
      </c>
      <c r="L5" s="221" t="s">
        <v>224</v>
      </c>
      <c r="M5" s="218" t="s">
        <v>202</v>
      </c>
      <c r="N5" s="213" t="s">
        <v>219</v>
      </c>
      <c r="O5" s="48"/>
      <c r="P5" s="48"/>
      <c r="Q5" s="48"/>
      <c r="R5" s="48"/>
      <c r="S5" s="48"/>
    </row>
    <row r="6" spans="1:19" ht="16.5">
      <c r="A6" s="210"/>
      <c r="B6" s="210"/>
      <c r="C6" s="211"/>
      <c r="D6" s="211"/>
      <c r="E6" s="209"/>
      <c r="F6" s="215"/>
      <c r="G6" s="211"/>
      <c r="H6" s="52"/>
      <c r="I6" s="212"/>
      <c r="J6" s="208"/>
      <c r="K6" s="215"/>
      <c r="L6" s="222"/>
      <c r="M6" s="218"/>
      <c r="N6" s="214"/>
      <c r="O6" s="48"/>
      <c r="P6" s="48"/>
      <c r="Q6" s="48"/>
      <c r="R6" s="48"/>
      <c r="S6" s="48"/>
    </row>
    <row r="7" spans="1:19" ht="16.5">
      <c r="A7" s="53" t="s">
        <v>196</v>
      </c>
      <c r="B7" s="53" t="s">
        <v>197</v>
      </c>
      <c r="C7" s="53" t="s">
        <v>198</v>
      </c>
      <c r="D7" s="54" t="s">
        <v>198</v>
      </c>
      <c r="E7" s="54" t="s">
        <v>198</v>
      </c>
      <c r="F7" s="54" t="s">
        <v>203</v>
      </c>
      <c r="G7" s="54" t="s">
        <v>199</v>
      </c>
      <c r="H7" s="54" t="s">
        <v>198</v>
      </c>
      <c r="I7" s="54" t="s">
        <v>204</v>
      </c>
      <c r="J7" s="54" t="s">
        <v>204</v>
      </c>
      <c r="K7" s="54" t="s">
        <v>205</v>
      </c>
      <c r="L7" s="54" t="s">
        <v>198</v>
      </c>
      <c r="M7" s="55">
        <v>-9</v>
      </c>
      <c r="N7" s="56" t="s">
        <v>218</v>
      </c>
      <c r="O7" s="48"/>
      <c r="P7" s="48"/>
      <c r="Q7" s="48"/>
      <c r="R7" s="48"/>
      <c r="S7" s="48"/>
    </row>
    <row r="8" spans="1:19" ht="16.5">
      <c r="A8" s="57" t="s">
        <v>0</v>
      </c>
      <c r="B8" s="58" t="s">
        <v>188</v>
      </c>
      <c r="C8" s="58"/>
      <c r="D8" s="59"/>
      <c r="E8" s="60"/>
      <c r="F8" s="59"/>
      <c r="G8" s="61"/>
      <c r="H8" s="61"/>
      <c r="I8" s="59"/>
      <c r="J8" s="61"/>
      <c r="K8" s="59"/>
      <c r="L8" s="59"/>
      <c r="M8" s="62"/>
      <c r="N8" s="62"/>
      <c r="O8" s="48"/>
      <c r="P8" s="48"/>
      <c r="Q8" s="48"/>
      <c r="R8" s="48"/>
      <c r="S8" s="48"/>
    </row>
    <row r="9" spans="1:19" ht="16.5">
      <c r="A9" s="57" t="s">
        <v>27</v>
      </c>
      <c r="B9" s="63" t="s">
        <v>34</v>
      </c>
      <c r="C9" s="57"/>
      <c r="D9" s="64"/>
      <c r="E9" s="60"/>
      <c r="F9" s="64"/>
      <c r="G9" s="61"/>
      <c r="H9" s="61"/>
      <c r="I9" s="59"/>
      <c r="J9" s="61"/>
      <c r="K9" s="59"/>
      <c r="L9" s="59"/>
      <c r="M9" s="62"/>
      <c r="N9" s="62"/>
      <c r="O9" s="48"/>
      <c r="P9" s="48"/>
      <c r="Q9" s="48"/>
      <c r="R9" s="48"/>
      <c r="S9" s="48"/>
    </row>
    <row r="10" spans="1:19" ht="30.75" customHeight="1">
      <c r="A10" s="65" t="s">
        <v>6</v>
      </c>
      <c r="B10" s="59" t="s">
        <v>230</v>
      </c>
      <c r="C10" s="66">
        <v>2000000</v>
      </c>
      <c r="D10" s="64">
        <v>2500000</v>
      </c>
      <c r="E10" s="67" t="s">
        <v>193</v>
      </c>
      <c r="F10" s="68">
        <v>1.1</v>
      </c>
      <c r="G10" s="69">
        <f aca="true" t="shared" si="0" ref="G10:G26">D10*F10</f>
        <v>2750000</v>
      </c>
      <c r="H10" s="69">
        <f aca="true" t="shared" si="1" ref="H10:H26">D10-G10</f>
        <v>-250000</v>
      </c>
      <c r="I10" s="59"/>
      <c r="J10" s="69">
        <f aca="true" t="shared" si="2" ref="J10:J41">K10</f>
        <v>2750000</v>
      </c>
      <c r="K10" s="61">
        <v>2750000</v>
      </c>
      <c r="L10" s="69">
        <f aca="true" t="shared" si="3" ref="L10:L41">K10</f>
        <v>2750000</v>
      </c>
      <c r="M10" s="62">
        <f aca="true" t="shared" si="4" ref="M10:M26">K10-D10</f>
        <v>250000</v>
      </c>
      <c r="N10" s="70">
        <f aca="true" t="shared" si="5" ref="N10:N15">(L10-D10)/D10</f>
        <v>0.1</v>
      </c>
      <c r="O10" s="48"/>
      <c r="P10" s="48"/>
      <c r="Q10" s="48"/>
      <c r="R10" s="48"/>
      <c r="S10" s="48"/>
    </row>
    <row r="11" spans="1:19" ht="16.5">
      <c r="A11" s="65" t="s">
        <v>7</v>
      </c>
      <c r="B11" s="59" t="s">
        <v>231</v>
      </c>
      <c r="C11" s="66">
        <v>1000000</v>
      </c>
      <c r="D11" s="64">
        <v>1800000</v>
      </c>
      <c r="E11" s="67" t="s">
        <v>193</v>
      </c>
      <c r="F11" s="68">
        <v>1.1</v>
      </c>
      <c r="G11" s="69">
        <f t="shared" si="0"/>
        <v>1980000.0000000002</v>
      </c>
      <c r="H11" s="69">
        <f t="shared" si="1"/>
        <v>-180000.00000000023</v>
      </c>
      <c r="I11" s="59"/>
      <c r="J11" s="69">
        <f t="shared" si="2"/>
        <v>2000000</v>
      </c>
      <c r="K11" s="61">
        <v>2000000</v>
      </c>
      <c r="L11" s="69">
        <f t="shared" si="3"/>
        <v>2000000</v>
      </c>
      <c r="M11" s="62">
        <f t="shared" si="4"/>
        <v>200000</v>
      </c>
      <c r="N11" s="70">
        <f t="shared" si="5"/>
        <v>0.1111111111111111</v>
      </c>
      <c r="O11" s="48"/>
      <c r="P11" s="48"/>
      <c r="Q11" s="48"/>
      <c r="R11" s="48"/>
      <c r="S11" s="48"/>
    </row>
    <row r="12" spans="1:19" ht="33">
      <c r="A12" s="65" t="s">
        <v>8</v>
      </c>
      <c r="B12" s="59" t="s">
        <v>310</v>
      </c>
      <c r="C12" s="66">
        <v>600000</v>
      </c>
      <c r="D12" s="64">
        <v>800000</v>
      </c>
      <c r="E12" s="67" t="s">
        <v>193</v>
      </c>
      <c r="F12" s="68">
        <v>1.1</v>
      </c>
      <c r="G12" s="69">
        <f t="shared" si="0"/>
        <v>880000.0000000001</v>
      </c>
      <c r="H12" s="69">
        <f t="shared" si="1"/>
        <v>-80000.00000000012</v>
      </c>
      <c r="I12" s="59"/>
      <c r="J12" s="69">
        <f t="shared" si="2"/>
        <v>880000</v>
      </c>
      <c r="K12" s="61">
        <v>880000</v>
      </c>
      <c r="L12" s="69">
        <f t="shared" si="3"/>
        <v>880000</v>
      </c>
      <c r="M12" s="62">
        <f t="shared" si="4"/>
        <v>80000</v>
      </c>
      <c r="N12" s="70">
        <f t="shared" si="5"/>
        <v>0.1</v>
      </c>
      <c r="O12" s="48"/>
      <c r="P12" s="48"/>
      <c r="Q12" s="48"/>
      <c r="R12" s="48"/>
      <c r="S12" s="48"/>
    </row>
    <row r="13" spans="1:19" ht="16.5">
      <c r="A13" s="65" t="s">
        <v>9</v>
      </c>
      <c r="B13" s="59" t="s">
        <v>232</v>
      </c>
      <c r="C13" s="66">
        <v>480000</v>
      </c>
      <c r="D13" s="64">
        <v>650000</v>
      </c>
      <c r="E13" s="67" t="s">
        <v>193</v>
      </c>
      <c r="F13" s="68">
        <v>1.1</v>
      </c>
      <c r="G13" s="69">
        <f t="shared" si="0"/>
        <v>715000</v>
      </c>
      <c r="H13" s="69">
        <f t="shared" si="1"/>
        <v>-65000</v>
      </c>
      <c r="I13" s="59"/>
      <c r="J13" s="69">
        <f t="shared" si="2"/>
        <v>715000</v>
      </c>
      <c r="K13" s="61">
        <v>715000</v>
      </c>
      <c r="L13" s="69">
        <f t="shared" si="3"/>
        <v>715000</v>
      </c>
      <c r="M13" s="62">
        <f t="shared" si="4"/>
        <v>65000</v>
      </c>
      <c r="N13" s="70">
        <f t="shared" si="5"/>
        <v>0.1</v>
      </c>
      <c r="O13" s="48"/>
      <c r="P13" s="48"/>
      <c r="Q13" s="48"/>
      <c r="R13" s="48"/>
      <c r="S13" s="48"/>
    </row>
    <row r="14" spans="1:19" ht="16.5">
      <c r="A14" s="65" t="s">
        <v>17</v>
      </c>
      <c r="B14" s="59" t="s">
        <v>38</v>
      </c>
      <c r="C14" s="66">
        <v>150000</v>
      </c>
      <c r="D14" s="64">
        <v>200000</v>
      </c>
      <c r="E14" s="67" t="s">
        <v>193</v>
      </c>
      <c r="F14" s="68">
        <v>1.2</v>
      </c>
      <c r="G14" s="69">
        <f t="shared" si="0"/>
        <v>240000</v>
      </c>
      <c r="H14" s="69">
        <f t="shared" si="1"/>
        <v>-40000</v>
      </c>
      <c r="I14" s="59"/>
      <c r="J14" s="69">
        <f t="shared" si="2"/>
        <v>240000</v>
      </c>
      <c r="K14" s="61">
        <v>240000</v>
      </c>
      <c r="L14" s="69">
        <f t="shared" si="3"/>
        <v>240000</v>
      </c>
      <c r="M14" s="62">
        <f t="shared" si="4"/>
        <v>40000</v>
      </c>
      <c r="N14" s="70">
        <f t="shared" si="5"/>
        <v>0.2</v>
      </c>
      <c r="O14" s="48"/>
      <c r="P14" s="48"/>
      <c r="Q14" s="48"/>
      <c r="R14" s="48"/>
      <c r="S14" s="48"/>
    </row>
    <row r="15" spans="1:19" ht="32.25" customHeight="1">
      <c r="A15" s="65" t="s">
        <v>21</v>
      </c>
      <c r="B15" s="59" t="s">
        <v>311</v>
      </c>
      <c r="C15" s="66">
        <v>200000</v>
      </c>
      <c r="D15" s="64">
        <v>260000</v>
      </c>
      <c r="E15" s="67" t="s">
        <v>193</v>
      </c>
      <c r="F15" s="71">
        <v>1.1538461538461537</v>
      </c>
      <c r="G15" s="69">
        <f t="shared" si="0"/>
        <v>300000</v>
      </c>
      <c r="H15" s="69">
        <f t="shared" si="1"/>
        <v>-40000</v>
      </c>
      <c r="I15" s="59"/>
      <c r="J15" s="69">
        <f t="shared" si="2"/>
        <v>300000</v>
      </c>
      <c r="K15" s="61">
        <v>300000</v>
      </c>
      <c r="L15" s="69">
        <f t="shared" si="3"/>
        <v>300000</v>
      </c>
      <c r="M15" s="62">
        <f t="shared" si="4"/>
        <v>40000</v>
      </c>
      <c r="N15" s="70">
        <f t="shared" si="5"/>
        <v>0.15384615384615385</v>
      </c>
      <c r="O15" s="48"/>
      <c r="P15" s="48"/>
      <c r="Q15" s="48"/>
      <c r="R15" s="48"/>
      <c r="S15" s="48"/>
    </row>
    <row r="16" spans="1:19" ht="16.5">
      <c r="A16" s="57" t="s">
        <v>26</v>
      </c>
      <c r="B16" s="63" t="s">
        <v>35</v>
      </c>
      <c r="C16" s="66"/>
      <c r="D16" s="64"/>
      <c r="E16" s="60"/>
      <c r="F16" s="68"/>
      <c r="G16" s="69">
        <f t="shared" si="0"/>
        <v>0</v>
      </c>
      <c r="H16" s="69">
        <f t="shared" si="1"/>
        <v>0</v>
      </c>
      <c r="I16" s="59"/>
      <c r="J16" s="69">
        <f t="shared" si="2"/>
        <v>0</v>
      </c>
      <c r="K16" s="61"/>
      <c r="L16" s="69"/>
      <c r="M16" s="62">
        <f t="shared" si="4"/>
        <v>0</v>
      </c>
      <c r="N16" s="70"/>
      <c r="O16" s="48"/>
      <c r="P16" s="48"/>
      <c r="Q16" s="48"/>
      <c r="R16" s="48"/>
      <c r="S16" s="48"/>
    </row>
    <row r="17" spans="1:19" ht="16.5">
      <c r="A17" s="65" t="s">
        <v>10</v>
      </c>
      <c r="B17" s="59" t="s">
        <v>233</v>
      </c>
      <c r="C17" s="66">
        <v>150000</v>
      </c>
      <c r="D17" s="64">
        <v>400000</v>
      </c>
      <c r="E17" s="67" t="s">
        <v>193</v>
      </c>
      <c r="F17" s="68">
        <v>1.1</v>
      </c>
      <c r="G17" s="69">
        <f t="shared" si="0"/>
        <v>440000.00000000006</v>
      </c>
      <c r="H17" s="69">
        <f t="shared" si="1"/>
        <v>-40000.00000000006</v>
      </c>
      <c r="I17" s="59"/>
      <c r="J17" s="69">
        <f t="shared" si="2"/>
        <v>440000</v>
      </c>
      <c r="K17" s="61">
        <v>440000</v>
      </c>
      <c r="L17" s="69">
        <f t="shared" si="3"/>
        <v>440000</v>
      </c>
      <c r="M17" s="62">
        <f t="shared" si="4"/>
        <v>40000</v>
      </c>
      <c r="N17" s="70">
        <f aca="true" t="shared" si="6" ref="N17:N26">(L17-D17)/D17</f>
        <v>0.1</v>
      </c>
      <c r="O17" s="48"/>
      <c r="P17" s="48"/>
      <c r="Q17" s="48"/>
      <c r="R17" s="48"/>
      <c r="S17" s="48"/>
    </row>
    <row r="18" spans="1:19" ht="16.5">
      <c r="A18" s="65" t="s">
        <v>3</v>
      </c>
      <c r="B18" s="59" t="s">
        <v>234</v>
      </c>
      <c r="C18" s="66">
        <v>165000</v>
      </c>
      <c r="D18" s="64">
        <v>450000</v>
      </c>
      <c r="E18" s="67" t="s">
        <v>193</v>
      </c>
      <c r="F18" s="68">
        <v>1.1</v>
      </c>
      <c r="G18" s="69">
        <f t="shared" si="0"/>
        <v>495000.00000000006</v>
      </c>
      <c r="H18" s="69">
        <f t="shared" si="1"/>
        <v>-45000.00000000006</v>
      </c>
      <c r="I18" s="59"/>
      <c r="J18" s="69">
        <f t="shared" si="2"/>
        <v>500000</v>
      </c>
      <c r="K18" s="61">
        <v>500000</v>
      </c>
      <c r="L18" s="69">
        <f t="shared" si="3"/>
        <v>500000</v>
      </c>
      <c r="M18" s="62">
        <f t="shared" si="4"/>
        <v>50000</v>
      </c>
      <c r="N18" s="70">
        <f t="shared" si="6"/>
        <v>0.1111111111111111</v>
      </c>
      <c r="O18" s="48"/>
      <c r="P18" s="48"/>
      <c r="Q18" s="48"/>
      <c r="R18" s="48"/>
      <c r="S18" s="48"/>
    </row>
    <row r="19" spans="1:19" ht="16.5">
      <c r="A19" s="65" t="s">
        <v>4</v>
      </c>
      <c r="B19" s="59" t="s">
        <v>235</v>
      </c>
      <c r="C19" s="66">
        <v>330000</v>
      </c>
      <c r="D19" s="64">
        <v>600000</v>
      </c>
      <c r="E19" s="67" t="s">
        <v>193</v>
      </c>
      <c r="F19" s="68">
        <v>1.0833333333333333</v>
      </c>
      <c r="G19" s="69">
        <f t="shared" si="0"/>
        <v>650000</v>
      </c>
      <c r="H19" s="69">
        <f t="shared" si="1"/>
        <v>-50000</v>
      </c>
      <c r="I19" s="59"/>
      <c r="J19" s="69">
        <f t="shared" si="2"/>
        <v>650000</v>
      </c>
      <c r="K19" s="61">
        <v>650000</v>
      </c>
      <c r="L19" s="69">
        <f t="shared" si="3"/>
        <v>650000</v>
      </c>
      <c r="M19" s="62">
        <f t="shared" si="4"/>
        <v>50000</v>
      </c>
      <c r="N19" s="70">
        <f t="shared" si="6"/>
        <v>0.08333333333333333</v>
      </c>
      <c r="O19" s="48"/>
      <c r="P19" s="48"/>
      <c r="Q19" s="48"/>
      <c r="R19" s="48"/>
      <c r="S19" s="48"/>
    </row>
    <row r="20" spans="1:19" ht="16.5">
      <c r="A20" s="65" t="s">
        <v>5</v>
      </c>
      <c r="B20" s="59" t="s">
        <v>236</v>
      </c>
      <c r="C20" s="66">
        <v>120000</v>
      </c>
      <c r="D20" s="64">
        <v>230000</v>
      </c>
      <c r="E20" s="67" t="s">
        <v>193</v>
      </c>
      <c r="F20" s="68">
        <v>1</v>
      </c>
      <c r="G20" s="69">
        <f t="shared" si="0"/>
        <v>230000</v>
      </c>
      <c r="H20" s="69">
        <f t="shared" si="1"/>
        <v>0</v>
      </c>
      <c r="I20" s="59"/>
      <c r="J20" s="69">
        <f t="shared" si="2"/>
        <v>230000</v>
      </c>
      <c r="K20" s="61">
        <v>230000</v>
      </c>
      <c r="L20" s="69">
        <f t="shared" si="3"/>
        <v>230000</v>
      </c>
      <c r="M20" s="62">
        <f t="shared" si="4"/>
        <v>0</v>
      </c>
      <c r="N20" s="70">
        <f t="shared" si="6"/>
        <v>0</v>
      </c>
      <c r="O20" s="48"/>
      <c r="P20" s="48"/>
      <c r="Q20" s="48"/>
      <c r="R20" s="48"/>
      <c r="S20" s="48"/>
    </row>
    <row r="21" spans="1:19" ht="16.5">
      <c r="A21" s="65" t="s">
        <v>18</v>
      </c>
      <c r="B21" s="59" t="s">
        <v>237</v>
      </c>
      <c r="C21" s="66">
        <v>110000</v>
      </c>
      <c r="D21" s="64">
        <v>220000</v>
      </c>
      <c r="E21" s="67" t="s">
        <v>193</v>
      </c>
      <c r="F21" s="68">
        <v>1</v>
      </c>
      <c r="G21" s="69">
        <f t="shared" si="0"/>
        <v>220000</v>
      </c>
      <c r="H21" s="69">
        <f t="shared" si="1"/>
        <v>0</v>
      </c>
      <c r="I21" s="59"/>
      <c r="J21" s="69">
        <f t="shared" si="2"/>
        <v>220000</v>
      </c>
      <c r="K21" s="61">
        <v>220000</v>
      </c>
      <c r="L21" s="69">
        <f t="shared" si="3"/>
        <v>220000</v>
      </c>
      <c r="M21" s="62">
        <f t="shared" si="4"/>
        <v>0</v>
      </c>
      <c r="N21" s="70">
        <f t="shared" si="6"/>
        <v>0</v>
      </c>
      <c r="O21" s="48"/>
      <c r="P21" s="48"/>
      <c r="Q21" s="48"/>
      <c r="R21" s="48"/>
      <c r="S21" s="48"/>
    </row>
    <row r="22" spans="1:19" ht="30.75" customHeight="1">
      <c r="A22" s="65" t="s">
        <v>19</v>
      </c>
      <c r="B22" s="59" t="s">
        <v>312</v>
      </c>
      <c r="C22" s="66">
        <v>120000</v>
      </c>
      <c r="D22" s="64">
        <v>420000</v>
      </c>
      <c r="E22" s="67" t="s">
        <v>193</v>
      </c>
      <c r="F22" s="68">
        <v>1</v>
      </c>
      <c r="G22" s="69">
        <f t="shared" si="0"/>
        <v>420000</v>
      </c>
      <c r="H22" s="69">
        <f t="shared" si="1"/>
        <v>0</v>
      </c>
      <c r="I22" s="59"/>
      <c r="J22" s="69">
        <f t="shared" si="2"/>
        <v>420000</v>
      </c>
      <c r="K22" s="61">
        <v>420000</v>
      </c>
      <c r="L22" s="69">
        <f t="shared" si="3"/>
        <v>420000</v>
      </c>
      <c r="M22" s="62">
        <f t="shared" si="4"/>
        <v>0</v>
      </c>
      <c r="N22" s="70">
        <f t="shared" si="6"/>
        <v>0</v>
      </c>
      <c r="O22" s="48"/>
      <c r="P22" s="48"/>
      <c r="Q22" s="48"/>
      <c r="R22" s="48"/>
      <c r="S22" s="48"/>
    </row>
    <row r="23" spans="1:19" ht="16.5">
      <c r="A23" s="65" t="s">
        <v>20</v>
      </c>
      <c r="B23" s="59" t="s">
        <v>238</v>
      </c>
      <c r="C23" s="66">
        <v>110000</v>
      </c>
      <c r="D23" s="64">
        <v>220000</v>
      </c>
      <c r="E23" s="67" t="s">
        <v>193</v>
      </c>
      <c r="F23" s="68">
        <v>1</v>
      </c>
      <c r="G23" s="69">
        <f t="shared" si="0"/>
        <v>220000</v>
      </c>
      <c r="H23" s="69">
        <f t="shared" si="1"/>
        <v>0</v>
      </c>
      <c r="I23" s="59"/>
      <c r="J23" s="69">
        <f t="shared" si="2"/>
        <v>220000</v>
      </c>
      <c r="K23" s="61">
        <v>220000</v>
      </c>
      <c r="L23" s="69">
        <f t="shared" si="3"/>
        <v>220000</v>
      </c>
      <c r="M23" s="62">
        <f t="shared" si="4"/>
        <v>0</v>
      </c>
      <c r="N23" s="70">
        <f t="shared" si="6"/>
        <v>0</v>
      </c>
      <c r="O23" s="48"/>
      <c r="P23" s="48"/>
      <c r="Q23" s="48"/>
      <c r="R23" s="48"/>
      <c r="S23" s="48"/>
    </row>
    <row r="24" spans="1:19" ht="33">
      <c r="A24" s="65" t="s">
        <v>31</v>
      </c>
      <c r="B24" s="59" t="s">
        <v>239</v>
      </c>
      <c r="C24" s="66">
        <v>110000</v>
      </c>
      <c r="D24" s="64">
        <v>220000</v>
      </c>
      <c r="E24" s="67" t="s">
        <v>193</v>
      </c>
      <c r="F24" s="68">
        <v>1</v>
      </c>
      <c r="G24" s="69">
        <f t="shared" si="0"/>
        <v>220000</v>
      </c>
      <c r="H24" s="69">
        <f t="shared" si="1"/>
        <v>0</v>
      </c>
      <c r="I24" s="59"/>
      <c r="J24" s="69">
        <f t="shared" si="2"/>
        <v>220000</v>
      </c>
      <c r="K24" s="61">
        <v>220000</v>
      </c>
      <c r="L24" s="69">
        <f t="shared" si="3"/>
        <v>220000</v>
      </c>
      <c r="M24" s="62">
        <f t="shared" si="4"/>
        <v>0</v>
      </c>
      <c r="N24" s="70">
        <f t="shared" si="6"/>
        <v>0</v>
      </c>
      <c r="O24" s="48"/>
      <c r="P24" s="48"/>
      <c r="Q24" s="48"/>
      <c r="R24" s="48"/>
      <c r="S24" s="48"/>
    </row>
    <row r="25" spans="1:19" ht="16.5">
      <c r="A25" s="65" t="s">
        <v>39</v>
      </c>
      <c r="B25" s="59" t="s">
        <v>313</v>
      </c>
      <c r="C25" s="66">
        <v>120000</v>
      </c>
      <c r="D25" s="64">
        <v>230000</v>
      </c>
      <c r="E25" s="67" t="s">
        <v>193</v>
      </c>
      <c r="F25" s="68">
        <v>1</v>
      </c>
      <c r="G25" s="69">
        <f t="shared" si="0"/>
        <v>230000</v>
      </c>
      <c r="H25" s="69">
        <f t="shared" si="1"/>
        <v>0</v>
      </c>
      <c r="I25" s="59"/>
      <c r="J25" s="69">
        <f t="shared" si="2"/>
        <v>230000</v>
      </c>
      <c r="K25" s="61">
        <v>230000</v>
      </c>
      <c r="L25" s="69">
        <f t="shared" si="3"/>
        <v>230000</v>
      </c>
      <c r="M25" s="62">
        <f t="shared" si="4"/>
        <v>0</v>
      </c>
      <c r="N25" s="70">
        <f t="shared" si="6"/>
        <v>0</v>
      </c>
      <c r="O25" s="48"/>
      <c r="P25" s="48"/>
      <c r="Q25" s="48"/>
      <c r="R25" s="48"/>
      <c r="S25" s="48"/>
    </row>
    <row r="26" spans="1:19" ht="16.5">
      <c r="A26" s="65" t="s">
        <v>24</v>
      </c>
      <c r="B26" s="72" t="s">
        <v>377</v>
      </c>
      <c r="C26" s="66">
        <v>110000</v>
      </c>
      <c r="D26" s="64">
        <v>150000</v>
      </c>
      <c r="E26" s="67" t="s">
        <v>193</v>
      </c>
      <c r="F26" s="68">
        <v>1.1</v>
      </c>
      <c r="G26" s="69">
        <f t="shared" si="0"/>
        <v>165000</v>
      </c>
      <c r="H26" s="69">
        <f t="shared" si="1"/>
        <v>-15000</v>
      </c>
      <c r="I26" s="59"/>
      <c r="J26" s="69">
        <f t="shared" si="2"/>
        <v>170000</v>
      </c>
      <c r="K26" s="61">
        <v>170000</v>
      </c>
      <c r="L26" s="69">
        <f t="shared" si="3"/>
        <v>170000</v>
      </c>
      <c r="M26" s="62">
        <f t="shared" si="4"/>
        <v>20000</v>
      </c>
      <c r="N26" s="70">
        <f t="shared" si="6"/>
        <v>0.13333333333333333</v>
      </c>
      <c r="O26" s="48"/>
      <c r="P26" s="48"/>
      <c r="Q26" s="48"/>
      <c r="R26" s="48"/>
      <c r="S26" s="48"/>
    </row>
    <row r="27" spans="1:20" s="5" customFormat="1" ht="16.5">
      <c r="A27" s="73" t="s">
        <v>1</v>
      </c>
      <c r="B27" s="74" t="s">
        <v>228</v>
      </c>
      <c r="C27" s="64"/>
      <c r="D27" s="75"/>
      <c r="E27" s="76"/>
      <c r="F27" s="77"/>
      <c r="G27" s="69">
        <f aca="true" t="shared" si="7" ref="G27:G70">D27*F27</f>
        <v>0</v>
      </c>
      <c r="H27" s="69">
        <f aca="true" t="shared" si="8" ref="H27:H70">D27-G27</f>
        <v>0</v>
      </c>
      <c r="I27" s="78"/>
      <c r="J27" s="69">
        <f t="shared" si="2"/>
        <v>0</v>
      </c>
      <c r="K27" s="69"/>
      <c r="L27" s="69"/>
      <c r="M27" s="62">
        <f aca="true" t="shared" si="9" ref="M27:M70">K27-D27</f>
        <v>0</v>
      </c>
      <c r="N27" s="70"/>
      <c r="O27" s="79"/>
      <c r="P27" s="79"/>
      <c r="Q27" s="79"/>
      <c r="R27" s="79"/>
      <c r="S27" s="79"/>
      <c r="T27" s="19"/>
    </row>
    <row r="28" spans="1:20" s="8" customFormat="1" ht="16.5">
      <c r="A28" s="73" t="s">
        <v>27</v>
      </c>
      <c r="B28" s="74" t="s">
        <v>37</v>
      </c>
      <c r="C28" s="64"/>
      <c r="D28" s="80"/>
      <c r="E28" s="81"/>
      <c r="F28" s="77"/>
      <c r="G28" s="69">
        <f t="shared" si="7"/>
        <v>0</v>
      </c>
      <c r="H28" s="69">
        <f t="shared" si="8"/>
        <v>0</v>
      </c>
      <c r="I28" s="78"/>
      <c r="J28" s="69">
        <f t="shared" si="2"/>
        <v>0</v>
      </c>
      <c r="K28" s="69"/>
      <c r="L28" s="69"/>
      <c r="M28" s="62">
        <f t="shared" si="9"/>
        <v>0</v>
      </c>
      <c r="N28" s="70"/>
      <c r="O28" s="82"/>
      <c r="P28" s="82"/>
      <c r="Q28" s="82"/>
      <c r="R28" s="82"/>
      <c r="S28" s="82"/>
      <c r="T28" s="20"/>
    </row>
    <row r="29" spans="1:20" s="8" customFormat="1" ht="27" customHeight="1">
      <c r="A29" s="76" t="s">
        <v>6</v>
      </c>
      <c r="B29" s="83" t="s">
        <v>314</v>
      </c>
      <c r="C29" s="64">
        <v>400000</v>
      </c>
      <c r="D29" s="80">
        <v>600000</v>
      </c>
      <c r="E29" s="84" t="s">
        <v>193</v>
      </c>
      <c r="F29" s="77">
        <v>1.2</v>
      </c>
      <c r="G29" s="69">
        <f t="shared" si="7"/>
        <v>720000</v>
      </c>
      <c r="H29" s="69">
        <f t="shared" si="8"/>
        <v>-120000</v>
      </c>
      <c r="I29" s="78"/>
      <c r="J29" s="69">
        <f t="shared" si="2"/>
        <v>720000</v>
      </c>
      <c r="K29" s="69">
        <v>720000</v>
      </c>
      <c r="L29" s="64">
        <v>1007999.9999999999</v>
      </c>
      <c r="M29" s="62">
        <f t="shared" si="9"/>
        <v>120000</v>
      </c>
      <c r="N29" s="70">
        <f aca="true" t="shared" si="10" ref="N29:N39">(L29-D29)/D29</f>
        <v>0.6799999999999998</v>
      </c>
      <c r="O29" s="85" t="s">
        <v>424</v>
      </c>
      <c r="P29" s="82"/>
      <c r="Q29" s="82"/>
      <c r="R29" s="82"/>
      <c r="S29" s="82"/>
      <c r="T29" s="20"/>
    </row>
    <row r="30" spans="1:20" s="8" customFormat="1" ht="16.5">
      <c r="A30" s="76" t="s">
        <v>7</v>
      </c>
      <c r="B30" s="83" t="s">
        <v>315</v>
      </c>
      <c r="C30" s="64">
        <v>1000000</v>
      </c>
      <c r="D30" s="80">
        <v>1400000</v>
      </c>
      <c r="E30" s="84" t="s">
        <v>193</v>
      </c>
      <c r="F30" s="77">
        <v>1.07</v>
      </c>
      <c r="G30" s="69">
        <f t="shared" si="7"/>
        <v>1498000</v>
      </c>
      <c r="H30" s="69">
        <f t="shared" si="8"/>
        <v>-98000</v>
      </c>
      <c r="I30" s="78"/>
      <c r="J30" s="69">
        <f t="shared" si="2"/>
        <v>1500000</v>
      </c>
      <c r="K30" s="69">
        <v>1500000</v>
      </c>
      <c r="L30" s="69">
        <f t="shared" si="3"/>
        <v>1500000</v>
      </c>
      <c r="M30" s="62">
        <f t="shared" si="9"/>
        <v>100000</v>
      </c>
      <c r="N30" s="70">
        <f t="shared" si="10"/>
        <v>0.07142857142857142</v>
      </c>
      <c r="O30" s="82"/>
      <c r="P30" s="82"/>
      <c r="Q30" s="82"/>
      <c r="R30" s="82"/>
      <c r="S30" s="82"/>
      <c r="T30" s="20"/>
    </row>
    <row r="31" spans="1:20" s="8" customFormat="1" ht="16.5">
      <c r="A31" s="76" t="s">
        <v>8</v>
      </c>
      <c r="B31" s="83" t="s">
        <v>316</v>
      </c>
      <c r="C31" s="64">
        <v>850000</v>
      </c>
      <c r="D31" s="80">
        <v>1150000</v>
      </c>
      <c r="E31" s="84" t="s">
        <v>193</v>
      </c>
      <c r="F31" s="77">
        <v>1.11</v>
      </c>
      <c r="G31" s="69">
        <f t="shared" si="7"/>
        <v>1276500</v>
      </c>
      <c r="H31" s="69">
        <f t="shared" si="8"/>
        <v>-126500</v>
      </c>
      <c r="I31" s="78"/>
      <c r="J31" s="69">
        <f t="shared" si="2"/>
        <v>1300000</v>
      </c>
      <c r="K31" s="69">
        <v>1300000</v>
      </c>
      <c r="L31" s="69">
        <f t="shared" si="3"/>
        <v>1300000</v>
      </c>
      <c r="M31" s="62">
        <f t="shared" si="9"/>
        <v>150000</v>
      </c>
      <c r="N31" s="70">
        <f t="shared" si="10"/>
        <v>0.13043478260869565</v>
      </c>
      <c r="O31" s="82"/>
      <c r="P31" s="82"/>
      <c r="Q31" s="82"/>
      <c r="R31" s="82"/>
      <c r="S31" s="82"/>
      <c r="T31" s="20"/>
    </row>
    <row r="32" spans="1:20" s="8" customFormat="1" ht="16.5">
      <c r="A32" s="76" t="s">
        <v>9</v>
      </c>
      <c r="B32" s="83" t="s">
        <v>113</v>
      </c>
      <c r="C32" s="64">
        <v>1000000</v>
      </c>
      <c r="D32" s="80">
        <v>1800000</v>
      </c>
      <c r="E32" s="84" t="s">
        <v>193</v>
      </c>
      <c r="F32" s="77">
        <v>1.11</v>
      </c>
      <c r="G32" s="69">
        <f t="shared" si="7"/>
        <v>1998000.0000000002</v>
      </c>
      <c r="H32" s="69">
        <f t="shared" si="8"/>
        <v>-198000.00000000023</v>
      </c>
      <c r="I32" s="78"/>
      <c r="J32" s="69">
        <f t="shared" si="2"/>
        <v>2000000</v>
      </c>
      <c r="K32" s="69">
        <v>2000000</v>
      </c>
      <c r="L32" s="69">
        <f t="shared" si="3"/>
        <v>2000000</v>
      </c>
      <c r="M32" s="62">
        <f t="shared" si="9"/>
        <v>200000</v>
      </c>
      <c r="N32" s="70">
        <f t="shared" si="10"/>
        <v>0.1111111111111111</v>
      </c>
      <c r="O32" s="82"/>
      <c r="P32" s="82"/>
      <c r="Q32" s="82"/>
      <c r="R32" s="82"/>
      <c r="S32" s="82"/>
      <c r="T32" s="20"/>
    </row>
    <row r="33" spans="1:20" s="8" customFormat="1" ht="16.5">
      <c r="A33" s="76" t="s">
        <v>17</v>
      </c>
      <c r="B33" s="83" t="s">
        <v>240</v>
      </c>
      <c r="C33" s="64">
        <v>1500000</v>
      </c>
      <c r="D33" s="86">
        <v>2600000</v>
      </c>
      <c r="E33" s="84" t="s">
        <v>193</v>
      </c>
      <c r="F33" s="77">
        <v>1.15</v>
      </c>
      <c r="G33" s="69">
        <f t="shared" si="7"/>
        <v>2990000</v>
      </c>
      <c r="H33" s="69">
        <f t="shared" si="8"/>
        <v>-390000</v>
      </c>
      <c r="I33" s="78"/>
      <c r="J33" s="69">
        <f t="shared" si="2"/>
        <v>3000000</v>
      </c>
      <c r="K33" s="69">
        <v>3000000</v>
      </c>
      <c r="L33" s="69">
        <f t="shared" si="3"/>
        <v>3000000</v>
      </c>
      <c r="M33" s="62">
        <f t="shared" si="9"/>
        <v>400000</v>
      </c>
      <c r="N33" s="70">
        <f t="shared" si="10"/>
        <v>0.15384615384615385</v>
      </c>
      <c r="O33" s="82"/>
      <c r="P33" s="82"/>
      <c r="Q33" s="82"/>
      <c r="R33" s="82"/>
      <c r="S33" s="82"/>
      <c r="T33" s="20"/>
    </row>
    <row r="34" spans="1:20" s="8" customFormat="1" ht="16.5">
      <c r="A34" s="76" t="s">
        <v>21</v>
      </c>
      <c r="B34" s="83" t="s">
        <v>114</v>
      </c>
      <c r="C34" s="64">
        <v>1800000</v>
      </c>
      <c r="D34" s="86">
        <v>3400000</v>
      </c>
      <c r="E34" s="84" t="s">
        <v>193</v>
      </c>
      <c r="F34" s="77">
        <v>1.06</v>
      </c>
      <c r="G34" s="69">
        <f t="shared" si="7"/>
        <v>3604000</v>
      </c>
      <c r="H34" s="69">
        <f t="shared" si="8"/>
        <v>-204000</v>
      </c>
      <c r="I34" s="78"/>
      <c r="J34" s="69">
        <f t="shared" si="2"/>
        <v>3650000</v>
      </c>
      <c r="K34" s="69">
        <v>3650000</v>
      </c>
      <c r="L34" s="69">
        <f t="shared" si="3"/>
        <v>3650000</v>
      </c>
      <c r="M34" s="62">
        <f t="shared" si="9"/>
        <v>250000</v>
      </c>
      <c r="N34" s="70">
        <f t="shared" si="10"/>
        <v>0.07352941176470588</v>
      </c>
      <c r="O34" s="82"/>
      <c r="P34" s="82"/>
      <c r="Q34" s="82"/>
      <c r="R34" s="82"/>
      <c r="S34" s="82"/>
      <c r="T34" s="20"/>
    </row>
    <row r="35" spans="1:20" s="8" customFormat="1" ht="16.5">
      <c r="A35" s="76" t="s">
        <v>22</v>
      </c>
      <c r="B35" s="83" t="s">
        <v>115</v>
      </c>
      <c r="C35" s="64">
        <v>1600000</v>
      </c>
      <c r="D35" s="86">
        <v>3000000</v>
      </c>
      <c r="E35" s="84" t="s">
        <v>193</v>
      </c>
      <c r="F35" s="77">
        <v>1.07</v>
      </c>
      <c r="G35" s="69">
        <f t="shared" si="7"/>
        <v>3210000</v>
      </c>
      <c r="H35" s="69">
        <f t="shared" si="8"/>
        <v>-210000</v>
      </c>
      <c r="I35" s="78"/>
      <c r="J35" s="69">
        <f t="shared" si="2"/>
        <v>3210000</v>
      </c>
      <c r="K35" s="69">
        <v>3210000</v>
      </c>
      <c r="L35" s="69">
        <f t="shared" si="3"/>
        <v>3210000</v>
      </c>
      <c r="M35" s="62">
        <f t="shared" si="9"/>
        <v>210000</v>
      </c>
      <c r="N35" s="70">
        <f t="shared" si="10"/>
        <v>0.07</v>
      </c>
      <c r="O35" s="82"/>
      <c r="P35" s="82"/>
      <c r="Q35" s="82"/>
      <c r="R35" s="82"/>
      <c r="S35" s="82"/>
      <c r="T35" s="20"/>
    </row>
    <row r="36" spans="1:20" s="8" customFormat="1" ht="16.5">
      <c r="A36" s="76" t="s">
        <v>23</v>
      </c>
      <c r="B36" s="83" t="s">
        <v>116</v>
      </c>
      <c r="C36" s="64">
        <v>2200000</v>
      </c>
      <c r="D36" s="86">
        <v>4000000</v>
      </c>
      <c r="E36" s="84" t="s">
        <v>193</v>
      </c>
      <c r="F36" s="77">
        <v>1.08</v>
      </c>
      <c r="G36" s="69">
        <f t="shared" si="7"/>
        <v>4320000</v>
      </c>
      <c r="H36" s="69">
        <f t="shared" si="8"/>
        <v>-320000</v>
      </c>
      <c r="I36" s="78"/>
      <c r="J36" s="69">
        <f t="shared" si="2"/>
        <v>4350000</v>
      </c>
      <c r="K36" s="69">
        <v>4350000</v>
      </c>
      <c r="L36" s="69">
        <f t="shared" si="3"/>
        <v>4350000</v>
      </c>
      <c r="M36" s="62">
        <f t="shared" si="9"/>
        <v>350000</v>
      </c>
      <c r="N36" s="70">
        <f t="shared" si="10"/>
        <v>0.0875</v>
      </c>
      <c r="O36" s="82"/>
      <c r="P36" s="82"/>
      <c r="Q36" s="82"/>
      <c r="R36" s="82"/>
      <c r="S36" s="82"/>
      <c r="T36" s="20"/>
    </row>
    <row r="37" spans="1:20" s="8" customFormat="1" ht="33">
      <c r="A37" s="76" t="s">
        <v>73</v>
      </c>
      <c r="B37" s="83" t="s">
        <v>241</v>
      </c>
      <c r="C37" s="64">
        <v>1500000</v>
      </c>
      <c r="D37" s="86">
        <v>2600000</v>
      </c>
      <c r="E37" s="84" t="s">
        <v>193</v>
      </c>
      <c r="F37" s="77">
        <v>1.15</v>
      </c>
      <c r="G37" s="69">
        <f t="shared" si="7"/>
        <v>2990000</v>
      </c>
      <c r="H37" s="69">
        <f t="shared" si="8"/>
        <v>-390000</v>
      </c>
      <c r="I37" s="78"/>
      <c r="J37" s="69">
        <f t="shared" si="2"/>
        <v>3000000</v>
      </c>
      <c r="K37" s="69">
        <v>3000000</v>
      </c>
      <c r="L37" s="69">
        <f t="shared" si="3"/>
        <v>3000000</v>
      </c>
      <c r="M37" s="62">
        <f t="shared" si="9"/>
        <v>400000</v>
      </c>
      <c r="N37" s="70">
        <f t="shared" si="10"/>
        <v>0.15384615384615385</v>
      </c>
      <c r="O37" s="82"/>
      <c r="P37" s="82"/>
      <c r="Q37" s="82"/>
      <c r="R37" s="82"/>
      <c r="S37" s="82"/>
      <c r="T37" s="20"/>
    </row>
    <row r="38" spans="1:20" s="8" customFormat="1" ht="16.5">
      <c r="A38" s="76" t="s">
        <v>74</v>
      </c>
      <c r="B38" s="83" t="s">
        <v>317</v>
      </c>
      <c r="C38" s="64">
        <v>900000</v>
      </c>
      <c r="D38" s="86">
        <v>1200000</v>
      </c>
      <c r="E38" s="84" t="s">
        <v>193</v>
      </c>
      <c r="F38" s="77">
        <v>1.13</v>
      </c>
      <c r="G38" s="69">
        <f t="shared" si="7"/>
        <v>1355999.9999999998</v>
      </c>
      <c r="H38" s="69">
        <f t="shared" si="8"/>
        <v>-155999.99999999977</v>
      </c>
      <c r="I38" s="78"/>
      <c r="J38" s="69">
        <f t="shared" si="2"/>
        <v>1400000</v>
      </c>
      <c r="K38" s="69">
        <v>1400000</v>
      </c>
      <c r="L38" s="69">
        <f t="shared" si="3"/>
        <v>1400000</v>
      </c>
      <c r="M38" s="62">
        <f t="shared" si="9"/>
        <v>200000</v>
      </c>
      <c r="N38" s="70">
        <f t="shared" si="10"/>
        <v>0.16666666666666666</v>
      </c>
      <c r="O38" s="82"/>
      <c r="P38" s="82"/>
      <c r="Q38" s="82"/>
      <c r="R38" s="82"/>
      <c r="S38" s="82"/>
      <c r="T38" s="20"/>
    </row>
    <row r="39" spans="1:20" s="8" customFormat="1" ht="33">
      <c r="A39" s="76" t="s">
        <v>117</v>
      </c>
      <c r="B39" s="83" t="s">
        <v>378</v>
      </c>
      <c r="C39" s="64">
        <v>800000</v>
      </c>
      <c r="D39" s="86">
        <v>1100000</v>
      </c>
      <c r="E39" s="84" t="s">
        <v>193</v>
      </c>
      <c r="F39" s="77">
        <v>1.18</v>
      </c>
      <c r="G39" s="69">
        <f t="shared" si="7"/>
        <v>1298000</v>
      </c>
      <c r="H39" s="69">
        <f t="shared" si="8"/>
        <v>-198000</v>
      </c>
      <c r="I39" s="78"/>
      <c r="J39" s="69">
        <f t="shared" si="2"/>
        <v>1300000</v>
      </c>
      <c r="K39" s="69">
        <v>1300000</v>
      </c>
      <c r="L39" s="69">
        <f t="shared" si="3"/>
        <v>1300000</v>
      </c>
      <c r="M39" s="62">
        <f t="shared" si="9"/>
        <v>200000</v>
      </c>
      <c r="N39" s="70">
        <f t="shared" si="10"/>
        <v>0.18181818181818182</v>
      </c>
      <c r="O39" s="82"/>
      <c r="P39" s="82"/>
      <c r="Q39" s="82"/>
      <c r="R39" s="82"/>
      <c r="S39" s="82"/>
      <c r="T39" s="20"/>
    </row>
    <row r="40" spans="1:20" s="8" customFormat="1" ht="16.5">
      <c r="A40" s="73" t="s">
        <v>26</v>
      </c>
      <c r="B40" s="87" t="s">
        <v>118</v>
      </c>
      <c r="C40" s="64"/>
      <c r="D40" s="86"/>
      <c r="E40" s="81"/>
      <c r="F40" s="77"/>
      <c r="G40" s="69">
        <f t="shared" si="7"/>
        <v>0</v>
      </c>
      <c r="H40" s="69">
        <f t="shared" si="8"/>
        <v>0</v>
      </c>
      <c r="I40" s="78"/>
      <c r="J40" s="69">
        <f t="shared" si="2"/>
        <v>0</v>
      </c>
      <c r="K40" s="69"/>
      <c r="L40" s="69"/>
      <c r="M40" s="62">
        <f t="shared" si="9"/>
        <v>0</v>
      </c>
      <c r="N40" s="70"/>
      <c r="O40" s="82"/>
      <c r="P40" s="82"/>
      <c r="Q40" s="82"/>
      <c r="R40" s="82"/>
      <c r="S40" s="82"/>
      <c r="T40" s="20"/>
    </row>
    <row r="41" spans="1:20" s="8" customFormat="1" ht="16.5">
      <c r="A41" s="76" t="s">
        <v>10</v>
      </c>
      <c r="B41" s="83" t="s">
        <v>119</v>
      </c>
      <c r="C41" s="64">
        <v>850000</v>
      </c>
      <c r="D41" s="80">
        <v>1500000</v>
      </c>
      <c r="E41" s="84" t="s">
        <v>193</v>
      </c>
      <c r="F41" s="77">
        <v>1.13</v>
      </c>
      <c r="G41" s="69">
        <f t="shared" si="7"/>
        <v>1694999.9999999998</v>
      </c>
      <c r="H41" s="69">
        <f t="shared" si="8"/>
        <v>-194999.99999999977</v>
      </c>
      <c r="I41" s="78"/>
      <c r="J41" s="69">
        <f t="shared" si="2"/>
        <v>1700000</v>
      </c>
      <c r="K41" s="69">
        <v>1700000</v>
      </c>
      <c r="L41" s="69">
        <f t="shared" si="3"/>
        <v>1700000</v>
      </c>
      <c r="M41" s="62">
        <f t="shared" si="9"/>
        <v>200000</v>
      </c>
      <c r="N41" s="70">
        <f aca="true" t="shared" si="11" ref="N41:N48">(L41-D41)/D41</f>
        <v>0.13333333333333333</v>
      </c>
      <c r="O41" s="82"/>
      <c r="P41" s="82"/>
      <c r="Q41" s="82"/>
      <c r="R41" s="82"/>
      <c r="S41" s="82"/>
      <c r="T41" s="20"/>
    </row>
    <row r="42" spans="1:20" s="8" customFormat="1" ht="33">
      <c r="A42" s="76" t="s">
        <v>3</v>
      </c>
      <c r="B42" s="88" t="s">
        <v>382</v>
      </c>
      <c r="C42" s="64"/>
      <c r="D42" s="86"/>
      <c r="E42" s="84"/>
      <c r="F42" s="77"/>
      <c r="G42" s="69"/>
      <c r="H42" s="69"/>
      <c r="I42" s="78"/>
      <c r="J42" s="69"/>
      <c r="K42" s="69"/>
      <c r="L42" s="69">
        <v>800000</v>
      </c>
      <c r="M42" s="62"/>
      <c r="N42" s="70"/>
      <c r="O42" s="89" t="s">
        <v>385</v>
      </c>
      <c r="P42" s="82"/>
      <c r="Q42" s="82"/>
      <c r="R42" s="82"/>
      <c r="S42" s="82"/>
      <c r="T42" s="20"/>
    </row>
    <row r="43" spans="1:20" s="8" customFormat="1" ht="16.5">
      <c r="A43" s="76" t="s">
        <v>4</v>
      </c>
      <c r="B43" s="88" t="s">
        <v>383</v>
      </c>
      <c r="C43" s="64"/>
      <c r="D43" s="86"/>
      <c r="E43" s="84"/>
      <c r="F43" s="77"/>
      <c r="G43" s="69"/>
      <c r="H43" s="69"/>
      <c r="I43" s="78"/>
      <c r="J43" s="69"/>
      <c r="K43" s="69"/>
      <c r="L43" s="69">
        <v>300000</v>
      </c>
      <c r="M43" s="62"/>
      <c r="N43" s="70"/>
      <c r="O43" s="89" t="s">
        <v>386</v>
      </c>
      <c r="P43" s="82"/>
      <c r="Q43" s="82"/>
      <c r="R43" s="82"/>
      <c r="S43" s="82"/>
      <c r="T43" s="20"/>
    </row>
    <row r="44" spans="1:20" s="8" customFormat="1" ht="16.5">
      <c r="A44" s="76" t="s">
        <v>5</v>
      </c>
      <c r="B44" s="88" t="s">
        <v>384</v>
      </c>
      <c r="C44" s="64"/>
      <c r="D44" s="86"/>
      <c r="E44" s="84"/>
      <c r="F44" s="77"/>
      <c r="G44" s="69"/>
      <c r="H44" s="69"/>
      <c r="I44" s="78"/>
      <c r="J44" s="69"/>
      <c r="K44" s="69"/>
      <c r="L44" s="69">
        <v>500000</v>
      </c>
      <c r="M44" s="62"/>
      <c r="N44" s="70"/>
      <c r="O44" s="89" t="s">
        <v>386</v>
      </c>
      <c r="P44" s="82"/>
      <c r="Q44" s="82"/>
      <c r="R44" s="82"/>
      <c r="S44" s="82"/>
      <c r="T44" s="20"/>
    </row>
    <row r="45" spans="1:20" s="8" customFormat="1" ht="16.5">
      <c r="A45" s="76" t="s">
        <v>18</v>
      </c>
      <c r="B45" s="83" t="s">
        <v>120</v>
      </c>
      <c r="C45" s="64">
        <v>650000</v>
      </c>
      <c r="D45" s="86">
        <v>1200000</v>
      </c>
      <c r="E45" s="84" t="s">
        <v>193</v>
      </c>
      <c r="F45" s="77">
        <v>1.13</v>
      </c>
      <c r="G45" s="69">
        <f t="shared" si="7"/>
        <v>1355999.9999999998</v>
      </c>
      <c r="H45" s="69">
        <f t="shared" si="8"/>
        <v>-155999.99999999977</v>
      </c>
      <c r="I45" s="78">
        <v>1320000</v>
      </c>
      <c r="J45" s="69">
        <f aca="true" t="shared" si="12" ref="J45:J77">K45</f>
        <v>1360000</v>
      </c>
      <c r="K45" s="69">
        <v>1360000</v>
      </c>
      <c r="L45" s="69">
        <f aca="true" t="shared" si="13" ref="L45:L69">K45</f>
        <v>1360000</v>
      </c>
      <c r="M45" s="62">
        <f t="shared" si="9"/>
        <v>160000</v>
      </c>
      <c r="N45" s="70">
        <f t="shared" si="11"/>
        <v>0.13333333333333333</v>
      </c>
      <c r="O45" s="82"/>
      <c r="P45" s="82"/>
      <c r="Q45" s="82"/>
      <c r="R45" s="82"/>
      <c r="S45" s="82"/>
      <c r="T45" s="20"/>
    </row>
    <row r="46" spans="1:20" s="8" customFormat="1" ht="33">
      <c r="A46" s="76" t="s">
        <v>19</v>
      </c>
      <c r="B46" s="83" t="s">
        <v>179</v>
      </c>
      <c r="C46" s="64">
        <v>700000</v>
      </c>
      <c r="D46" s="86">
        <v>1300000</v>
      </c>
      <c r="E46" s="84" t="s">
        <v>193</v>
      </c>
      <c r="F46" s="77">
        <v>1.12</v>
      </c>
      <c r="G46" s="69">
        <f t="shared" si="7"/>
        <v>1456000.0000000002</v>
      </c>
      <c r="H46" s="69">
        <f t="shared" si="8"/>
        <v>-156000.00000000023</v>
      </c>
      <c r="I46" s="90"/>
      <c r="J46" s="69">
        <f t="shared" si="12"/>
        <v>1500000</v>
      </c>
      <c r="K46" s="69">
        <v>1500000</v>
      </c>
      <c r="L46" s="69">
        <f t="shared" si="13"/>
        <v>1500000</v>
      </c>
      <c r="M46" s="62">
        <f t="shared" si="9"/>
        <v>200000</v>
      </c>
      <c r="N46" s="70">
        <f t="shared" si="11"/>
        <v>0.15384615384615385</v>
      </c>
      <c r="O46" s="82"/>
      <c r="P46" s="82"/>
      <c r="Q46" s="82"/>
      <c r="R46" s="82"/>
      <c r="S46" s="82"/>
      <c r="T46" s="20"/>
    </row>
    <row r="47" spans="1:20" s="8" customFormat="1" ht="16.5">
      <c r="A47" s="76" t="s">
        <v>20</v>
      </c>
      <c r="B47" s="83" t="s">
        <v>379</v>
      </c>
      <c r="C47" s="64">
        <v>200000</v>
      </c>
      <c r="D47" s="86">
        <v>350000</v>
      </c>
      <c r="E47" s="84" t="s">
        <v>193</v>
      </c>
      <c r="F47" s="77">
        <v>1.11</v>
      </c>
      <c r="G47" s="69">
        <f t="shared" si="7"/>
        <v>388500.00000000006</v>
      </c>
      <c r="H47" s="69">
        <f t="shared" si="8"/>
        <v>-38500.00000000006</v>
      </c>
      <c r="I47" s="78"/>
      <c r="J47" s="69">
        <f t="shared" si="12"/>
        <v>400000</v>
      </c>
      <c r="K47" s="69">
        <v>400000</v>
      </c>
      <c r="L47" s="69">
        <f t="shared" si="13"/>
        <v>400000</v>
      </c>
      <c r="M47" s="62">
        <f t="shared" si="9"/>
        <v>50000</v>
      </c>
      <c r="N47" s="70">
        <f t="shared" si="11"/>
        <v>0.14285714285714285</v>
      </c>
      <c r="O47" s="82"/>
      <c r="P47" s="82"/>
      <c r="Q47" s="82"/>
      <c r="R47" s="82"/>
      <c r="S47" s="82"/>
      <c r="T47" s="20"/>
    </row>
    <row r="48" spans="1:20" s="8" customFormat="1" ht="16.5">
      <c r="A48" s="76" t="s">
        <v>31</v>
      </c>
      <c r="B48" s="83" t="s">
        <v>190</v>
      </c>
      <c r="C48" s="64"/>
      <c r="D48" s="86">
        <v>650000</v>
      </c>
      <c r="E48" s="84" t="s">
        <v>195</v>
      </c>
      <c r="F48" s="77">
        <v>1</v>
      </c>
      <c r="G48" s="69">
        <f t="shared" si="7"/>
        <v>650000</v>
      </c>
      <c r="H48" s="69">
        <f t="shared" si="8"/>
        <v>0</v>
      </c>
      <c r="I48" s="78"/>
      <c r="J48" s="69">
        <f t="shared" si="12"/>
        <v>650000</v>
      </c>
      <c r="K48" s="69">
        <v>650000</v>
      </c>
      <c r="L48" s="69">
        <f t="shared" si="13"/>
        <v>650000</v>
      </c>
      <c r="M48" s="62">
        <f t="shared" si="9"/>
        <v>0</v>
      </c>
      <c r="N48" s="70">
        <f t="shared" si="11"/>
        <v>0</v>
      </c>
      <c r="O48" s="82"/>
      <c r="P48" s="82"/>
      <c r="Q48" s="82"/>
      <c r="R48" s="82"/>
      <c r="S48" s="82"/>
      <c r="T48" s="20"/>
    </row>
    <row r="49" spans="1:20" s="8" customFormat="1" ht="16.5">
      <c r="A49" s="73" t="s">
        <v>24</v>
      </c>
      <c r="B49" s="87" t="s">
        <v>121</v>
      </c>
      <c r="C49" s="64"/>
      <c r="D49" s="86"/>
      <c r="E49" s="81"/>
      <c r="F49" s="77"/>
      <c r="G49" s="69">
        <f t="shared" si="7"/>
        <v>0</v>
      </c>
      <c r="H49" s="69">
        <f t="shared" si="8"/>
        <v>0</v>
      </c>
      <c r="I49" s="78"/>
      <c r="J49" s="69">
        <f t="shared" si="12"/>
        <v>0</v>
      </c>
      <c r="K49" s="69"/>
      <c r="L49" s="69"/>
      <c r="M49" s="62">
        <f t="shared" si="9"/>
        <v>0</v>
      </c>
      <c r="N49" s="70"/>
      <c r="O49" s="82"/>
      <c r="P49" s="82"/>
      <c r="Q49" s="82"/>
      <c r="R49" s="82"/>
      <c r="S49" s="82"/>
      <c r="T49" s="20"/>
    </row>
    <row r="50" spans="1:20" s="8" customFormat="1" ht="30" customHeight="1">
      <c r="A50" s="76" t="s">
        <v>11</v>
      </c>
      <c r="B50" s="83" t="s">
        <v>122</v>
      </c>
      <c r="C50" s="64">
        <v>650000</v>
      </c>
      <c r="D50" s="86">
        <v>1200000</v>
      </c>
      <c r="E50" s="84" t="s">
        <v>193</v>
      </c>
      <c r="F50" s="77">
        <v>1.08</v>
      </c>
      <c r="G50" s="69">
        <f t="shared" si="7"/>
        <v>1296000</v>
      </c>
      <c r="H50" s="69">
        <f t="shared" si="8"/>
        <v>-96000</v>
      </c>
      <c r="I50" s="78"/>
      <c r="J50" s="69">
        <f t="shared" si="12"/>
        <v>1300000</v>
      </c>
      <c r="K50" s="69">
        <v>1300000</v>
      </c>
      <c r="L50" s="91">
        <v>1820000</v>
      </c>
      <c r="M50" s="92">
        <v>1820000</v>
      </c>
      <c r="N50" s="70">
        <f>(L50-D50)/D50</f>
        <v>0.5166666666666667</v>
      </c>
      <c r="O50" s="85" t="s">
        <v>424</v>
      </c>
      <c r="P50" s="82"/>
      <c r="Q50" s="82"/>
      <c r="R50" s="82"/>
      <c r="S50" s="82"/>
      <c r="T50" s="20"/>
    </row>
    <row r="51" spans="1:20" s="8" customFormat="1" ht="33">
      <c r="A51" s="76" t="s">
        <v>12</v>
      </c>
      <c r="B51" s="83" t="s">
        <v>318</v>
      </c>
      <c r="C51" s="64">
        <v>550000</v>
      </c>
      <c r="D51" s="86">
        <v>1000000</v>
      </c>
      <c r="E51" s="84" t="s">
        <v>193</v>
      </c>
      <c r="F51" s="77">
        <v>1.1</v>
      </c>
      <c r="G51" s="69">
        <f t="shared" si="7"/>
        <v>1100000</v>
      </c>
      <c r="H51" s="69">
        <f t="shared" si="8"/>
        <v>-100000</v>
      </c>
      <c r="I51" s="78"/>
      <c r="J51" s="69">
        <f t="shared" si="12"/>
        <v>1100000</v>
      </c>
      <c r="K51" s="69">
        <v>1100000</v>
      </c>
      <c r="L51" s="69">
        <f t="shared" si="13"/>
        <v>1100000</v>
      </c>
      <c r="M51" s="62">
        <f t="shared" si="9"/>
        <v>100000</v>
      </c>
      <c r="N51" s="70">
        <f>(L51-D51)/D51</f>
        <v>0.1</v>
      </c>
      <c r="O51" s="82"/>
      <c r="P51" s="82"/>
      <c r="Q51" s="82"/>
      <c r="R51" s="82"/>
      <c r="S51" s="82"/>
      <c r="T51" s="20"/>
    </row>
    <row r="52" spans="1:20" s="8" customFormat="1" ht="16.5">
      <c r="A52" s="76" t="s">
        <v>54</v>
      </c>
      <c r="B52" s="83" t="s">
        <v>123</v>
      </c>
      <c r="C52" s="64">
        <v>400000</v>
      </c>
      <c r="D52" s="86">
        <v>750000</v>
      </c>
      <c r="E52" s="84" t="s">
        <v>193</v>
      </c>
      <c r="F52" s="77">
        <v>1.07</v>
      </c>
      <c r="G52" s="69">
        <f t="shared" si="7"/>
        <v>802500</v>
      </c>
      <c r="H52" s="69">
        <f t="shared" si="8"/>
        <v>-52500</v>
      </c>
      <c r="I52" s="78"/>
      <c r="J52" s="69">
        <f t="shared" si="12"/>
        <v>850000</v>
      </c>
      <c r="K52" s="69">
        <v>850000</v>
      </c>
      <c r="L52" s="69">
        <v>1000000</v>
      </c>
      <c r="M52" s="62">
        <f t="shared" si="9"/>
        <v>100000</v>
      </c>
      <c r="N52" s="70">
        <f>(L52-D52)/D52</f>
        <v>0.3333333333333333</v>
      </c>
      <c r="O52" s="89" t="s">
        <v>381</v>
      </c>
      <c r="P52" s="82"/>
      <c r="Q52" s="82"/>
      <c r="R52" s="82"/>
      <c r="S52" s="82"/>
      <c r="T52" s="20"/>
    </row>
    <row r="53" spans="1:20" s="8" customFormat="1" ht="16.5">
      <c r="A53" s="76" t="s">
        <v>55</v>
      </c>
      <c r="B53" s="83" t="s">
        <v>124</v>
      </c>
      <c r="C53" s="64">
        <v>600000</v>
      </c>
      <c r="D53" s="80">
        <v>1100000</v>
      </c>
      <c r="E53" s="84" t="s">
        <v>193</v>
      </c>
      <c r="F53" s="77">
        <v>1.09</v>
      </c>
      <c r="G53" s="69">
        <f t="shared" si="7"/>
        <v>1199000</v>
      </c>
      <c r="H53" s="69">
        <f t="shared" si="8"/>
        <v>-99000</v>
      </c>
      <c r="I53" s="78"/>
      <c r="J53" s="69">
        <f t="shared" si="12"/>
        <v>1200000</v>
      </c>
      <c r="K53" s="69">
        <v>1200000</v>
      </c>
      <c r="L53" s="69">
        <f t="shared" si="13"/>
        <v>1200000</v>
      </c>
      <c r="M53" s="62">
        <f t="shared" si="9"/>
        <v>100000</v>
      </c>
      <c r="N53" s="70">
        <f>(L53-D53)/D53</f>
        <v>0.09090909090909091</v>
      </c>
      <c r="O53" s="82"/>
      <c r="P53" s="82"/>
      <c r="Q53" s="82"/>
      <c r="R53" s="82"/>
      <c r="S53" s="82"/>
      <c r="T53" s="20"/>
    </row>
    <row r="54" spans="1:20" s="8" customFormat="1" ht="16.5">
      <c r="A54" s="76" t="s">
        <v>57</v>
      </c>
      <c r="B54" s="83" t="s">
        <v>125</v>
      </c>
      <c r="C54" s="64">
        <v>250000</v>
      </c>
      <c r="D54" s="86">
        <v>450000</v>
      </c>
      <c r="E54" s="84" t="s">
        <v>193</v>
      </c>
      <c r="F54" s="77">
        <v>1.11</v>
      </c>
      <c r="G54" s="69">
        <f t="shared" si="7"/>
        <v>499500.00000000006</v>
      </c>
      <c r="H54" s="69">
        <f t="shared" si="8"/>
        <v>-49500.00000000006</v>
      </c>
      <c r="I54" s="78"/>
      <c r="J54" s="69">
        <f t="shared" si="12"/>
        <v>500000</v>
      </c>
      <c r="K54" s="69">
        <v>500000</v>
      </c>
      <c r="L54" s="69">
        <v>800000</v>
      </c>
      <c r="M54" s="93">
        <f t="shared" si="9"/>
        <v>50000</v>
      </c>
      <c r="N54" s="94">
        <f>(L54-D54)/D54</f>
        <v>0.7777777777777778</v>
      </c>
      <c r="O54" s="95" t="s">
        <v>423</v>
      </c>
      <c r="P54" s="95"/>
      <c r="Q54" s="82"/>
      <c r="R54" s="82"/>
      <c r="S54" s="82"/>
      <c r="T54" s="20"/>
    </row>
    <row r="55" spans="1:20" s="8" customFormat="1" ht="21" customHeight="1">
      <c r="A55" s="96">
        <v>4</v>
      </c>
      <c r="B55" s="88" t="s">
        <v>387</v>
      </c>
      <c r="C55" s="64"/>
      <c r="D55" s="86" t="s">
        <v>386</v>
      </c>
      <c r="E55" s="84"/>
      <c r="F55" s="77"/>
      <c r="G55" s="69"/>
      <c r="H55" s="69"/>
      <c r="I55" s="78"/>
      <c r="J55" s="69"/>
      <c r="K55" s="69"/>
      <c r="L55" s="69"/>
      <c r="M55" s="62"/>
      <c r="N55" s="70"/>
      <c r="O55" s="97" t="s">
        <v>386</v>
      </c>
      <c r="P55" s="82"/>
      <c r="Q55" s="82"/>
      <c r="R55" s="82"/>
      <c r="S55" s="82"/>
      <c r="T55" s="20"/>
    </row>
    <row r="56" spans="1:20" s="8" customFormat="1" ht="25.5" customHeight="1">
      <c r="A56" s="76" t="s">
        <v>13</v>
      </c>
      <c r="B56" s="83" t="s">
        <v>388</v>
      </c>
      <c r="C56" s="64">
        <v>1000000</v>
      </c>
      <c r="D56" s="86" t="s">
        <v>386</v>
      </c>
      <c r="E56" s="84"/>
      <c r="F56" s="77"/>
      <c r="G56" s="69"/>
      <c r="H56" s="69"/>
      <c r="I56" s="78"/>
      <c r="J56" s="69"/>
      <c r="K56" s="69"/>
      <c r="L56" s="69">
        <v>1000000</v>
      </c>
      <c r="M56" s="62"/>
      <c r="N56" s="70"/>
      <c r="O56" s="97" t="s">
        <v>386</v>
      </c>
      <c r="P56" s="82"/>
      <c r="Q56" s="82"/>
      <c r="R56" s="82"/>
      <c r="S56" s="82"/>
      <c r="T56" s="20"/>
    </row>
    <row r="57" spans="1:20" s="8" customFormat="1" ht="29.25" customHeight="1">
      <c r="A57" s="76" t="s">
        <v>14</v>
      </c>
      <c r="B57" s="83" t="s">
        <v>389</v>
      </c>
      <c r="C57" s="64">
        <v>1300000</v>
      </c>
      <c r="D57" s="86" t="s">
        <v>390</v>
      </c>
      <c r="E57" s="84"/>
      <c r="F57" s="77"/>
      <c r="G57" s="69"/>
      <c r="H57" s="69"/>
      <c r="I57" s="78"/>
      <c r="J57" s="69"/>
      <c r="K57" s="69"/>
      <c r="L57" s="69">
        <v>1300000</v>
      </c>
      <c r="M57" s="62"/>
      <c r="N57" s="70"/>
      <c r="O57" s="97" t="s">
        <v>390</v>
      </c>
      <c r="P57" s="82"/>
      <c r="Q57" s="82"/>
      <c r="R57" s="82"/>
      <c r="S57" s="82"/>
      <c r="T57" s="20"/>
    </row>
    <row r="58" spans="1:20" s="8" customFormat="1" ht="16.5">
      <c r="A58" s="98">
        <v>5</v>
      </c>
      <c r="B58" s="87" t="s">
        <v>126</v>
      </c>
      <c r="C58" s="64"/>
      <c r="D58" s="86"/>
      <c r="E58" s="81"/>
      <c r="F58" s="77"/>
      <c r="G58" s="69">
        <f t="shared" si="7"/>
        <v>0</v>
      </c>
      <c r="H58" s="69">
        <f t="shared" si="8"/>
        <v>0</v>
      </c>
      <c r="I58" s="78"/>
      <c r="J58" s="69">
        <f t="shared" si="12"/>
        <v>0</v>
      </c>
      <c r="K58" s="69"/>
      <c r="L58" s="69"/>
      <c r="M58" s="62">
        <f t="shared" si="9"/>
        <v>0</v>
      </c>
      <c r="N58" s="70"/>
      <c r="O58" s="82"/>
      <c r="P58" s="82"/>
      <c r="Q58" s="82"/>
      <c r="R58" s="82"/>
      <c r="S58" s="82"/>
      <c r="T58" s="20"/>
    </row>
    <row r="59" spans="1:20" s="8" customFormat="1" ht="16.5">
      <c r="A59" s="76" t="s">
        <v>15</v>
      </c>
      <c r="B59" s="83" t="s">
        <v>319</v>
      </c>
      <c r="C59" s="64">
        <v>850000</v>
      </c>
      <c r="D59" s="86">
        <v>1600000</v>
      </c>
      <c r="E59" s="84" t="s">
        <v>193</v>
      </c>
      <c r="F59" s="77">
        <v>1.13</v>
      </c>
      <c r="G59" s="69">
        <f t="shared" si="7"/>
        <v>1807999.9999999998</v>
      </c>
      <c r="H59" s="69">
        <f t="shared" si="8"/>
        <v>-207999.99999999977</v>
      </c>
      <c r="I59" s="78"/>
      <c r="J59" s="69">
        <f t="shared" si="12"/>
        <v>1810000</v>
      </c>
      <c r="K59" s="69">
        <v>1810000</v>
      </c>
      <c r="L59" s="69">
        <f t="shared" si="13"/>
        <v>1810000</v>
      </c>
      <c r="M59" s="62">
        <f t="shared" si="9"/>
        <v>210000</v>
      </c>
      <c r="N59" s="70">
        <f>(L59-D59)/D59</f>
        <v>0.13125</v>
      </c>
      <c r="O59" s="82"/>
      <c r="P59" s="82"/>
      <c r="Q59" s="82"/>
      <c r="R59" s="82"/>
      <c r="S59" s="82"/>
      <c r="T59" s="20"/>
    </row>
    <row r="60" spans="1:20" s="8" customFormat="1" ht="16.5">
      <c r="A60" s="76" t="s">
        <v>16</v>
      </c>
      <c r="B60" s="83" t="s">
        <v>127</v>
      </c>
      <c r="C60" s="64">
        <v>600000</v>
      </c>
      <c r="D60" s="86">
        <v>1100000</v>
      </c>
      <c r="E60" s="84" t="s">
        <v>193</v>
      </c>
      <c r="F60" s="77">
        <v>1.09</v>
      </c>
      <c r="G60" s="69">
        <f t="shared" si="7"/>
        <v>1199000</v>
      </c>
      <c r="H60" s="69">
        <f t="shared" si="8"/>
        <v>-99000</v>
      </c>
      <c r="I60" s="78"/>
      <c r="J60" s="69">
        <f t="shared" si="12"/>
        <v>1200000</v>
      </c>
      <c r="K60" s="69">
        <v>1200000</v>
      </c>
      <c r="L60" s="69">
        <f t="shared" si="13"/>
        <v>1200000</v>
      </c>
      <c r="M60" s="62">
        <f t="shared" si="9"/>
        <v>100000</v>
      </c>
      <c r="N60" s="70">
        <f>(L60-D60)/D60</f>
        <v>0.09090909090909091</v>
      </c>
      <c r="O60" s="82"/>
      <c r="P60" s="82"/>
      <c r="Q60" s="82"/>
      <c r="R60" s="82"/>
      <c r="S60" s="82"/>
      <c r="T60" s="20"/>
    </row>
    <row r="61" spans="1:20" s="8" customFormat="1" ht="16.5">
      <c r="A61" s="76" t="s">
        <v>130</v>
      </c>
      <c r="B61" s="83" t="s">
        <v>320</v>
      </c>
      <c r="C61" s="64">
        <v>500000</v>
      </c>
      <c r="D61" s="86">
        <v>900000</v>
      </c>
      <c r="E61" s="84" t="s">
        <v>193</v>
      </c>
      <c r="F61" s="77">
        <v>1.11</v>
      </c>
      <c r="G61" s="69">
        <f t="shared" si="7"/>
        <v>999000.0000000001</v>
      </c>
      <c r="H61" s="69">
        <f t="shared" si="8"/>
        <v>-99000.00000000012</v>
      </c>
      <c r="I61" s="78"/>
      <c r="J61" s="69">
        <f t="shared" si="12"/>
        <v>1000000</v>
      </c>
      <c r="K61" s="69">
        <v>1000000</v>
      </c>
      <c r="L61" s="69">
        <f t="shared" si="13"/>
        <v>1000000</v>
      </c>
      <c r="M61" s="62">
        <f t="shared" si="9"/>
        <v>100000</v>
      </c>
      <c r="N61" s="70">
        <f>(L61-D61)/D61</f>
        <v>0.1111111111111111</v>
      </c>
      <c r="O61" s="82"/>
      <c r="P61" s="82"/>
      <c r="Q61" s="82"/>
      <c r="R61" s="82"/>
      <c r="S61" s="82"/>
      <c r="T61" s="20"/>
    </row>
    <row r="62" spans="1:20" s="8" customFormat="1" ht="33">
      <c r="A62" s="76" t="s">
        <v>132</v>
      </c>
      <c r="B62" s="83" t="s">
        <v>321</v>
      </c>
      <c r="C62" s="64">
        <v>300000</v>
      </c>
      <c r="D62" s="86">
        <v>550000</v>
      </c>
      <c r="E62" s="84" t="s">
        <v>193</v>
      </c>
      <c r="F62" s="77">
        <v>1.13</v>
      </c>
      <c r="G62" s="69">
        <f t="shared" si="7"/>
        <v>621499.9999999999</v>
      </c>
      <c r="H62" s="69">
        <f t="shared" si="8"/>
        <v>-71499.99999999988</v>
      </c>
      <c r="I62" s="78"/>
      <c r="J62" s="69">
        <f t="shared" si="12"/>
        <v>650000</v>
      </c>
      <c r="K62" s="69">
        <v>650000</v>
      </c>
      <c r="L62" s="69">
        <f t="shared" si="13"/>
        <v>650000</v>
      </c>
      <c r="M62" s="62">
        <f t="shared" si="9"/>
        <v>100000</v>
      </c>
      <c r="N62" s="70">
        <f>(L62-D62)/D62</f>
        <v>0.18181818181818182</v>
      </c>
      <c r="O62" s="99" t="s">
        <v>422</v>
      </c>
      <c r="P62" s="82"/>
      <c r="Q62" s="82"/>
      <c r="R62" s="82"/>
      <c r="S62" s="82"/>
      <c r="T62" s="20"/>
    </row>
    <row r="63" spans="1:20" s="8" customFormat="1" ht="16.5">
      <c r="A63" s="98">
        <v>6</v>
      </c>
      <c r="B63" s="87" t="s">
        <v>128</v>
      </c>
      <c r="C63" s="64"/>
      <c r="D63" s="86"/>
      <c r="E63" s="81"/>
      <c r="F63" s="77"/>
      <c r="G63" s="69">
        <f t="shared" si="7"/>
        <v>0</v>
      </c>
      <c r="H63" s="69">
        <f t="shared" si="8"/>
        <v>0</v>
      </c>
      <c r="I63" s="78"/>
      <c r="J63" s="69">
        <f t="shared" si="12"/>
        <v>0</v>
      </c>
      <c r="K63" s="69"/>
      <c r="L63" s="69"/>
      <c r="M63" s="62">
        <f t="shared" si="9"/>
        <v>0</v>
      </c>
      <c r="N63" s="70"/>
      <c r="O63" s="82"/>
      <c r="P63" s="82"/>
      <c r="Q63" s="82"/>
      <c r="R63" s="82"/>
      <c r="S63" s="82"/>
      <c r="T63" s="20"/>
    </row>
    <row r="64" spans="1:20" s="8" customFormat="1" ht="16.5">
      <c r="A64" s="76" t="s">
        <v>416</v>
      </c>
      <c r="B64" s="83" t="s">
        <v>129</v>
      </c>
      <c r="C64" s="64">
        <v>750000</v>
      </c>
      <c r="D64" s="86">
        <v>1300000</v>
      </c>
      <c r="E64" s="84" t="s">
        <v>193</v>
      </c>
      <c r="F64" s="77">
        <v>1.19</v>
      </c>
      <c r="G64" s="69">
        <f t="shared" si="7"/>
        <v>1547000</v>
      </c>
      <c r="H64" s="69">
        <f t="shared" si="8"/>
        <v>-247000</v>
      </c>
      <c r="I64" s="78"/>
      <c r="J64" s="69">
        <f t="shared" si="12"/>
        <v>1600000</v>
      </c>
      <c r="K64" s="69">
        <v>1600000</v>
      </c>
      <c r="L64" s="69">
        <f t="shared" si="13"/>
        <v>1600000</v>
      </c>
      <c r="M64" s="62">
        <f t="shared" si="9"/>
        <v>300000</v>
      </c>
      <c r="N64" s="70">
        <f aca="true" t="shared" si="14" ref="N64:N70">(L64-D64)/D64</f>
        <v>0.23076923076923078</v>
      </c>
      <c r="O64" s="82"/>
      <c r="P64" s="82"/>
      <c r="Q64" s="82"/>
      <c r="R64" s="82"/>
      <c r="S64" s="82"/>
      <c r="T64" s="20"/>
    </row>
    <row r="65" spans="1:20" s="8" customFormat="1" ht="16.5">
      <c r="A65" s="76" t="s">
        <v>417</v>
      </c>
      <c r="B65" s="83" t="s">
        <v>242</v>
      </c>
      <c r="C65" s="64">
        <v>850000</v>
      </c>
      <c r="D65" s="86">
        <v>1500000</v>
      </c>
      <c r="E65" s="84" t="s">
        <v>193</v>
      </c>
      <c r="F65" s="77">
        <v>1.13</v>
      </c>
      <c r="G65" s="69">
        <f t="shared" si="7"/>
        <v>1694999.9999999998</v>
      </c>
      <c r="H65" s="69">
        <f t="shared" si="8"/>
        <v>-194999.99999999977</v>
      </c>
      <c r="I65" s="78"/>
      <c r="J65" s="69">
        <f t="shared" si="12"/>
        <v>1700000</v>
      </c>
      <c r="K65" s="69">
        <v>1700000</v>
      </c>
      <c r="L65" s="69">
        <f t="shared" si="13"/>
        <v>1700000</v>
      </c>
      <c r="M65" s="62">
        <f t="shared" si="9"/>
        <v>200000</v>
      </c>
      <c r="N65" s="70">
        <f t="shared" si="14"/>
        <v>0.13333333333333333</v>
      </c>
      <c r="O65" s="82"/>
      <c r="P65" s="82"/>
      <c r="Q65" s="82"/>
      <c r="R65" s="82"/>
      <c r="S65" s="82"/>
      <c r="T65" s="20"/>
    </row>
    <row r="66" spans="1:20" s="8" customFormat="1" ht="16.5">
      <c r="A66" s="76" t="s">
        <v>418</v>
      </c>
      <c r="B66" s="83" t="s">
        <v>131</v>
      </c>
      <c r="C66" s="64">
        <v>500000</v>
      </c>
      <c r="D66" s="86">
        <v>700000</v>
      </c>
      <c r="E66" s="84" t="s">
        <v>193</v>
      </c>
      <c r="F66" s="77">
        <v>1.14</v>
      </c>
      <c r="G66" s="69">
        <f t="shared" si="7"/>
        <v>797999.9999999999</v>
      </c>
      <c r="H66" s="69">
        <f t="shared" si="8"/>
        <v>-97999.99999999988</v>
      </c>
      <c r="I66" s="78"/>
      <c r="J66" s="69">
        <f t="shared" si="12"/>
        <v>800000</v>
      </c>
      <c r="K66" s="69">
        <v>800000</v>
      </c>
      <c r="L66" s="69">
        <v>1000000</v>
      </c>
      <c r="M66" s="100">
        <f t="shared" si="9"/>
        <v>100000</v>
      </c>
      <c r="N66" s="101">
        <f t="shared" si="14"/>
        <v>0.42857142857142855</v>
      </c>
      <c r="O66" s="95" t="s">
        <v>423</v>
      </c>
      <c r="P66" s="95"/>
      <c r="Q66" s="82"/>
      <c r="R66" s="82"/>
      <c r="S66" s="82"/>
      <c r="T66" s="20"/>
    </row>
    <row r="67" spans="1:20" s="8" customFormat="1" ht="16.5">
      <c r="A67" s="76" t="s">
        <v>419</v>
      </c>
      <c r="B67" s="83" t="s">
        <v>380</v>
      </c>
      <c r="C67" s="64">
        <v>300000</v>
      </c>
      <c r="D67" s="86">
        <v>400000</v>
      </c>
      <c r="E67" s="84" t="s">
        <v>193</v>
      </c>
      <c r="F67" s="77">
        <v>1.13</v>
      </c>
      <c r="G67" s="69">
        <f t="shared" si="7"/>
        <v>451999.99999999994</v>
      </c>
      <c r="H67" s="69">
        <f t="shared" si="8"/>
        <v>-51999.99999999994</v>
      </c>
      <c r="I67" s="78"/>
      <c r="J67" s="69">
        <f t="shared" si="12"/>
        <v>460000</v>
      </c>
      <c r="K67" s="69">
        <v>460000</v>
      </c>
      <c r="L67" s="69">
        <f t="shared" si="13"/>
        <v>460000</v>
      </c>
      <c r="M67" s="62">
        <f t="shared" si="9"/>
        <v>60000</v>
      </c>
      <c r="N67" s="70">
        <f t="shared" si="14"/>
        <v>0.15</v>
      </c>
      <c r="O67" s="82"/>
      <c r="P67" s="82"/>
      <c r="Q67" s="82"/>
      <c r="R67" s="82"/>
      <c r="S67" s="82"/>
      <c r="T67" s="20"/>
    </row>
    <row r="68" spans="1:20" s="8" customFormat="1" ht="16.5">
      <c r="A68" s="76" t="s">
        <v>420</v>
      </c>
      <c r="B68" s="83" t="s">
        <v>133</v>
      </c>
      <c r="C68" s="64">
        <v>200000</v>
      </c>
      <c r="D68" s="86">
        <v>280000</v>
      </c>
      <c r="E68" s="84" t="s">
        <v>193</v>
      </c>
      <c r="F68" s="77">
        <v>1.14</v>
      </c>
      <c r="G68" s="69">
        <f t="shared" si="7"/>
        <v>319200</v>
      </c>
      <c r="H68" s="69">
        <f t="shared" si="8"/>
        <v>-39200</v>
      </c>
      <c r="I68" s="78"/>
      <c r="J68" s="69">
        <f t="shared" si="12"/>
        <v>320000</v>
      </c>
      <c r="K68" s="69">
        <v>320000</v>
      </c>
      <c r="L68" s="69">
        <f t="shared" si="13"/>
        <v>320000</v>
      </c>
      <c r="M68" s="62">
        <f t="shared" si="9"/>
        <v>40000</v>
      </c>
      <c r="N68" s="70">
        <f t="shared" si="14"/>
        <v>0.14285714285714285</v>
      </c>
      <c r="O68" s="82"/>
      <c r="P68" s="82"/>
      <c r="Q68" s="82"/>
      <c r="R68" s="82"/>
      <c r="S68" s="82"/>
      <c r="T68" s="20"/>
    </row>
    <row r="69" spans="1:20" s="8" customFormat="1" ht="16.5">
      <c r="A69" s="76" t="s">
        <v>421</v>
      </c>
      <c r="B69" s="83" t="s">
        <v>134</v>
      </c>
      <c r="C69" s="64">
        <v>150000</v>
      </c>
      <c r="D69" s="86">
        <v>200000</v>
      </c>
      <c r="E69" s="84" t="s">
        <v>193</v>
      </c>
      <c r="F69" s="77">
        <v>1.13</v>
      </c>
      <c r="G69" s="69">
        <f t="shared" si="7"/>
        <v>225999.99999999997</v>
      </c>
      <c r="H69" s="69">
        <f t="shared" si="8"/>
        <v>-25999.99999999997</v>
      </c>
      <c r="I69" s="78"/>
      <c r="J69" s="69">
        <f t="shared" si="12"/>
        <v>230000</v>
      </c>
      <c r="K69" s="69">
        <v>230000</v>
      </c>
      <c r="L69" s="69">
        <f t="shared" si="13"/>
        <v>230000</v>
      </c>
      <c r="M69" s="62">
        <f t="shared" si="9"/>
        <v>30000</v>
      </c>
      <c r="N69" s="70">
        <f t="shared" si="14"/>
        <v>0.15</v>
      </c>
      <c r="O69" s="82"/>
      <c r="P69" s="82"/>
      <c r="Q69" s="82"/>
      <c r="R69" s="82"/>
      <c r="S69" s="82"/>
      <c r="T69" s="20"/>
    </row>
    <row r="70" spans="1:20" s="8" customFormat="1" ht="16.5">
      <c r="A70" s="98">
        <v>7</v>
      </c>
      <c r="B70" s="87" t="s">
        <v>33</v>
      </c>
      <c r="C70" s="64">
        <v>90000</v>
      </c>
      <c r="D70" s="86">
        <v>100000</v>
      </c>
      <c r="E70" s="84" t="s">
        <v>193</v>
      </c>
      <c r="F70" s="77">
        <v>1</v>
      </c>
      <c r="G70" s="69">
        <f t="shared" si="7"/>
        <v>100000</v>
      </c>
      <c r="H70" s="69">
        <f t="shared" si="8"/>
        <v>0</v>
      </c>
      <c r="I70" s="78"/>
      <c r="J70" s="69">
        <f t="shared" si="12"/>
        <v>100000</v>
      </c>
      <c r="K70" s="69">
        <v>100000</v>
      </c>
      <c r="L70" s="69">
        <v>150000</v>
      </c>
      <c r="M70" s="62">
        <f t="shared" si="9"/>
        <v>0</v>
      </c>
      <c r="N70" s="70">
        <f t="shared" si="14"/>
        <v>0.5</v>
      </c>
      <c r="O70" s="82" t="s">
        <v>229</v>
      </c>
      <c r="P70" s="82"/>
      <c r="Q70" s="82"/>
      <c r="R70" s="82"/>
      <c r="S70" s="82"/>
      <c r="T70" s="20"/>
    </row>
    <row r="71" spans="1:19" ht="16.5">
      <c r="A71" s="57" t="s">
        <v>2</v>
      </c>
      <c r="B71" s="58" t="s">
        <v>36</v>
      </c>
      <c r="C71" s="59"/>
      <c r="D71" s="59"/>
      <c r="E71" s="60"/>
      <c r="F71" s="68"/>
      <c r="G71" s="69">
        <f aca="true" t="shared" si="15" ref="G71:G84">D71*F71</f>
        <v>0</v>
      </c>
      <c r="H71" s="69">
        <f aca="true" t="shared" si="16" ref="H71:H84">D71-G71</f>
        <v>0</v>
      </c>
      <c r="I71" s="59"/>
      <c r="J71" s="69">
        <f t="shared" si="12"/>
        <v>0</v>
      </c>
      <c r="K71" s="61"/>
      <c r="L71" s="69"/>
      <c r="M71" s="62"/>
      <c r="N71" s="70"/>
      <c r="O71" s="48"/>
      <c r="P71" s="48"/>
      <c r="Q71" s="48"/>
      <c r="R71" s="48"/>
      <c r="S71" s="48"/>
    </row>
    <row r="72" spans="1:19" ht="16.5">
      <c r="A72" s="65" t="s">
        <v>27</v>
      </c>
      <c r="B72" s="63" t="s">
        <v>103</v>
      </c>
      <c r="C72" s="66"/>
      <c r="D72" s="64"/>
      <c r="E72" s="60"/>
      <c r="F72" s="68"/>
      <c r="G72" s="69">
        <f t="shared" si="15"/>
        <v>0</v>
      </c>
      <c r="H72" s="69">
        <f t="shared" si="16"/>
        <v>0</v>
      </c>
      <c r="I72" s="59"/>
      <c r="J72" s="69">
        <f t="shared" si="12"/>
        <v>0</v>
      </c>
      <c r="K72" s="61"/>
      <c r="L72" s="69"/>
      <c r="M72" s="62"/>
      <c r="N72" s="70"/>
      <c r="O72" s="48"/>
      <c r="P72" s="48"/>
      <c r="Q72" s="48"/>
      <c r="R72" s="48"/>
      <c r="S72" s="48"/>
    </row>
    <row r="73" spans="1:19" ht="39" customHeight="1">
      <c r="A73" s="65" t="s">
        <v>6</v>
      </c>
      <c r="B73" s="59" t="s">
        <v>243</v>
      </c>
      <c r="C73" s="66">
        <v>600000</v>
      </c>
      <c r="D73" s="64">
        <v>1100000</v>
      </c>
      <c r="E73" s="67" t="s">
        <v>193</v>
      </c>
      <c r="F73" s="68">
        <v>1.1</v>
      </c>
      <c r="G73" s="69">
        <f t="shared" si="15"/>
        <v>1210000</v>
      </c>
      <c r="H73" s="69">
        <f t="shared" si="16"/>
        <v>-110000</v>
      </c>
      <c r="I73" s="59"/>
      <c r="J73" s="69">
        <f t="shared" si="12"/>
        <v>1210000</v>
      </c>
      <c r="K73" s="61">
        <v>1210000</v>
      </c>
      <c r="L73" s="69">
        <v>1600000</v>
      </c>
      <c r="M73" s="62">
        <f aca="true" t="shared" si="17" ref="M73:M80">K73-D73</f>
        <v>110000</v>
      </c>
      <c r="N73" s="70">
        <f aca="true" t="shared" si="18" ref="N73:N80">(L73-D73)/D73</f>
        <v>0.45454545454545453</v>
      </c>
      <c r="O73" s="102" t="s">
        <v>381</v>
      </c>
      <c r="P73" s="48"/>
      <c r="Q73" s="65" t="s">
        <v>6</v>
      </c>
      <c r="R73" s="59" t="s">
        <v>404</v>
      </c>
      <c r="S73" s="48"/>
    </row>
    <row r="74" spans="1:19" ht="30.75" customHeight="1">
      <c r="A74" s="65" t="s">
        <v>7</v>
      </c>
      <c r="B74" s="59" t="s">
        <v>244</v>
      </c>
      <c r="C74" s="66">
        <v>400000</v>
      </c>
      <c r="D74" s="64">
        <v>1250000</v>
      </c>
      <c r="E74" s="67" t="s">
        <v>193</v>
      </c>
      <c r="F74" s="68">
        <v>1.1</v>
      </c>
      <c r="G74" s="69">
        <f t="shared" si="15"/>
        <v>1375000</v>
      </c>
      <c r="H74" s="69">
        <f t="shared" si="16"/>
        <v>-125000</v>
      </c>
      <c r="I74" s="59"/>
      <c r="J74" s="69">
        <f t="shared" si="12"/>
        <v>1375000</v>
      </c>
      <c r="K74" s="61">
        <v>1375000</v>
      </c>
      <c r="L74" s="69">
        <v>1700000</v>
      </c>
      <c r="M74" s="62">
        <f t="shared" si="17"/>
        <v>125000</v>
      </c>
      <c r="N74" s="70">
        <f t="shared" si="18"/>
        <v>0.36</v>
      </c>
      <c r="O74" s="102" t="s">
        <v>381</v>
      </c>
      <c r="P74" s="48"/>
      <c r="Q74" s="65" t="s">
        <v>7</v>
      </c>
      <c r="R74" s="59" t="s">
        <v>405</v>
      </c>
      <c r="S74" s="48"/>
    </row>
    <row r="75" spans="1:19" ht="30" customHeight="1">
      <c r="A75" s="65" t="s">
        <v>8</v>
      </c>
      <c r="B75" s="59" t="s">
        <v>245</v>
      </c>
      <c r="C75" s="66">
        <v>360000</v>
      </c>
      <c r="D75" s="64">
        <v>1100000</v>
      </c>
      <c r="E75" s="67" t="s">
        <v>193</v>
      </c>
      <c r="F75" s="68">
        <v>1.1</v>
      </c>
      <c r="G75" s="69">
        <f t="shared" si="15"/>
        <v>1210000</v>
      </c>
      <c r="H75" s="69">
        <f t="shared" si="16"/>
        <v>-110000</v>
      </c>
      <c r="I75" s="61">
        <v>1900000</v>
      </c>
      <c r="J75" s="69">
        <f t="shared" si="12"/>
        <v>1300000</v>
      </c>
      <c r="K75" s="61">
        <v>1300000</v>
      </c>
      <c r="L75" s="69">
        <v>1700000</v>
      </c>
      <c r="M75" s="62">
        <f t="shared" si="17"/>
        <v>200000</v>
      </c>
      <c r="N75" s="70">
        <f t="shared" si="18"/>
        <v>0.5454545454545454</v>
      </c>
      <c r="O75" s="103" t="s">
        <v>381</v>
      </c>
      <c r="P75" s="104"/>
      <c r="Q75" s="65" t="s">
        <v>8</v>
      </c>
      <c r="R75" s="59" t="s">
        <v>406</v>
      </c>
      <c r="S75" s="105"/>
    </row>
    <row r="76" spans="1:19" ht="25.5" customHeight="1">
      <c r="A76" s="65" t="s">
        <v>9</v>
      </c>
      <c r="B76" s="59" t="s">
        <v>246</v>
      </c>
      <c r="C76" s="66">
        <v>300000</v>
      </c>
      <c r="D76" s="64">
        <v>600000</v>
      </c>
      <c r="E76" s="67" t="s">
        <v>193</v>
      </c>
      <c r="F76" s="68">
        <v>1.2</v>
      </c>
      <c r="G76" s="69">
        <f t="shared" si="15"/>
        <v>720000</v>
      </c>
      <c r="H76" s="69">
        <f t="shared" si="16"/>
        <v>-120000</v>
      </c>
      <c r="I76" s="59"/>
      <c r="J76" s="69">
        <f t="shared" si="12"/>
        <v>720000</v>
      </c>
      <c r="K76" s="61">
        <v>720000</v>
      </c>
      <c r="L76" s="69">
        <v>1000000</v>
      </c>
      <c r="M76" s="62">
        <f t="shared" si="17"/>
        <v>120000</v>
      </c>
      <c r="N76" s="70">
        <f t="shared" si="18"/>
        <v>0.6666666666666666</v>
      </c>
      <c r="O76" s="102" t="s">
        <v>381</v>
      </c>
      <c r="P76" s="48"/>
      <c r="Q76" s="65" t="s">
        <v>9</v>
      </c>
      <c r="R76" s="59" t="s">
        <v>407</v>
      </c>
      <c r="S76" s="48"/>
    </row>
    <row r="77" spans="1:19" ht="34.5" customHeight="1">
      <c r="A77" s="65" t="s">
        <v>17</v>
      </c>
      <c r="B77" s="59" t="s">
        <v>247</v>
      </c>
      <c r="C77" s="66">
        <v>250000</v>
      </c>
      <c r="D77" s="64">
        <v>500000</v>
      </c>
      <c r="E77" s="67" t="s">
        <v>193</v>
      </c>
      <c r="F77" s="68">
        <v>1</v>
      </c>
      <c r="G77" s="69">
        <f t="shared" si="15"/>
        <v>500000</v>
      </c>
      <c r="H77" s="69">
        <f t="shared" si="16"/>
        <v>0</v>
      </c>
      <c r="I77" s="59"/>
      <c r="J77" s="69">
        <f t="shared" si="12"/>
        <v>700000</v>
      </c>
      <c r="K77" s="61">
        <v>700000</v>
      </c>
      <c r="L77" s="69">
        <v>1000000</v>
      </c>
      <c r="M77" s="62">
        <f t="shared" si="17"/>
        <v>200000</v>
      </c>
      <c r="N77" s="70">
        <f t="shared" si="18"/>
        <v>1</v>
      </c>
      <c r="O77" s="102" t="s">
        <v>381</v>
      </c>
      <c r="P77" s="48"/>
      <c r="Q77" s="65" t="s">
        <v>17</v>
      </c>
      <c r="R77" s="59" t="s">
        <v>408</v>
      </c>
      <c r="S77" s="48"/>
    </row>
    <row r="78" spans="1:19" ht="38.25" customHeight="1">
      <c r="A78" s="65" t="s">
        <v>21</v>
      </c>
      <c r="B78" s="59" t="s">
        <v>322</v>
      </c>
      <c r="C78" s="66">
        <v>240000</v>
      </c>
      <c r="D78" s="64">
        <v>450000</v>
      </c>
      <c r="E78" s="67" t="s">
        <v>193</v>
      </c>
      <c r="F78" s="68">
        <v>1.1</v>
      </c>
      <c r="G78" s="69">
        <f t="shared" si="15"/>
        <v>495000.00000000006</v>
      </c>
      <c r="H78" s="69">
        <f t="shared" si="16"/>
        <v>-45000.00000000006</v>
      </c>
      <c r="I78" s="59"/>
      <c r="J78" s="69">
        <f aca="true" t="shared" si="19" ref="J78:J87">K78</f>
        <v>800000</v>
      </c>
      <c r="K78" s="61">
        <v>800000</v>
      </c>
      <c r="L78" s="69">
        <v>1100000</v>
      </c>
      <c r="M78" s="62">
        <f t="shared" si="17"/>
        <v>350000</v>
      </c>
      <c r="N78" s="70">
        <f t="shared" si="18"/>
        <v>1.4444444444444444</v>
      </c>
      <c r="O78" s="102" t="s">
        <v>381</v>
      </c>
      <c r="P78" s="48"/>
      <c r="Q78" s="65" t="s">
        <v>21</v>
      </c>
      <c r="R78" s="59" t="s">
        <v>409</v>
      </c>
      <c r="S78" s="48"/>
    </row>
    <row r="79" spans="1:19" ht="33" customHeight="1">
      <c r="A79" s="65" t="s">
        <v>22</v>
      </c>
      <c r="B79" s="59" t="s">
        <v>248</v>
      </c>
      <c r="C79" s="66">
        <v>360000</v>
      </c>
      <c r="D79" s="64">
        <v>1100000</v>
      </c>
      <c r="E79" s="67" t="s">
        <v>193</v>
      </c>
      <c r="F79" s="68">
        <v>1.1</v>
      </c>
      <c r="G79" s="69">
        <f t="shared" si="15"/>
        <v>1210000</v>
      </c>
      <c r="H79" s="69">
        <f t="shared" si="16"/>
        <v>-110000</v>
      </c>
      <c r="I79" s="59"/>
      <c r="J79" s="69">
        <f t="shared" si="19"/>
        <v>1210000</v>
      </c>
      <c r="K79" s="61">
        <v>1210000</v>
      </c>
      <c r="L79" s="69">
        <v>1700000</v>
      </c>
      <c r="M79" s="62">
        <f t="shared" si="17"/>
        <v>110000</v>
      </c>
      <c r="N79" s="70">
        <f t="shared" si="18"/>
        <v>0.5454545454545454</v>
      </c>
      <c r="O79" s="102" t="s">
        <v>381</v>
      </c>
      <c r="P79" s="48"/>
      <c r="Q79" s="65" t="s">
        <v>22</v>
      </c>
      <c r="R79" s="59" t="s">
        <v>410</v>
      </c>
      <c r="S79" s="48"/>
    </row>
    <row r="80" spans="1:19" ht="36" customHeight="1">
      <c r="A80" s="65" t="s">
        <v>23</v>
      </c>
      <c r="B80" s="59" t="s">
        <v>249</v>
      </c>
      <c r="C80" s="66">
        <v>500000</v>
      </c>
      <c r="D80" s="64">
        <v>900000</v>
      </c>
      <c r="E80" s="67" t="s">
        <v>193</v>
      </c>
      <c r="F80" s="68">
        <v>1.2</v>
      </c>
      <c r="G80" s="69">
        <f t="shared" si="15"/>
        <v>1080000</v>
      </c>
      <c r="H80" s="69">
        <f t="shared" si="16"/>
        <v>-180000</v>
      </c>
      <c r="I80" s="59"/>
      <c r="J80" s="69">
        <f t="shared" si="19"/>
        <v>1200000</v>
      </c>
      <c r="K80" s="61">
        <v>1200000</v>
      </c>
      <c r="L80" s="69">
        <v>1700000</v>
      </c>
      <c r="M80" s="62">
        <f t="shared" si="17"/>
        <v>300000</v>
      </c>
      <c r="N80" s="70">
        <f t="shared" si="18"/>
        <v>0.8888888888888888</v>
      </c>
      <c r="O80" s="102" t="s">
        <v>381</v>
      </c>
      <c r="P80" s="48"/>
      <c r="Q80" s="65" t="s">
        <v>23</v>
      </c>
      <c r="R80" s="59" t="s">
        <v>411</v>
      </c>
      <c r="S80" s="48"/>
    </row>
    <row r="81" spans="1:19" ht="38.25" customHeight="1">
      <c r="A81" s="65" t="s">
        <v>26</v>
      </c>
      <c r="B81" s="63" t="s">
        <v>32</v>
      </c>
      <c r="C81" s="66"/>
      <c r="D81" s="64"/>
      <c r="E81" s="106"/>
      <c r="F81" s="68"/>
      <c r="G81" s="69">
        <f t="shared" si="15"/>
        <v>0</v>
      </c>
      <c r="H81" s="69">
        <f t="shared" si="16"/>
        <v>0</v>
      </c>
      <c r="I81" s="59"/>
      <c r="J81" s="69">
        <f t="shared" si="19"/>
        <v>0</v>
      </c>
      <c r="K81" s="61"/>
      <c r="L81" s="69"/>
      <c r="M81" s="62"/>
      <c r="N81" s="70"/>
      <c r="O81" s="48"/>
      <c r="P81" s="48"/>
      <c r="Q81" s="57" t="s">
        <v>26</v>
      </c>
      <c r="R81" s="63" t="s">
        <v>32</v>
      </c>
      <c r="S81" s="48"/>
    </row>
    <row r="82" spans="1:19" ht="37.5" customHeight="1">
      <c r="A82" s="65" t="s">
        <v>10</v>
      </c>
      <c r="B82" s="59" t="s">
        <v>250</v>
      </c>
      <c r="C82" s="66">
        <v>170000</v>
      </c>
      <c r="D82" s="64">
        <v>220000</v>
      </c>
      <c r="E82" s="67" t="s">
        <v>193</v>
      </c>
      <c r="F82" s="68">
        <v>1.2</v>
      </c>
      <c r="G82" s="69">
        <f t="shared" si="15"/>
        <v>264000</v>
      </c>
      <c r="H82" s="69">
        <f t="shared" si="16"/>
        <v>-44000</v>
      </c>
      <c r="I82" s="59"/>
      <c r="J82" s="69">
        <f t="shared" si="19"/>
        <v>265000</v>
      </c>
      <c r="K82" s="61">
        <v>265000</v>
      </c>
      <c r="L82" s="69">
        <v>350000</v>
      </c>
      <c r="M82" s="62">
        <f aca="true" t="shared" si="20" ref="M82:M87">K82-D82</f>
        <v>45000</v>
      </c>
      <c r="N82" s="70">
        <f>(L82-D82)/D82</f>
        <v>0.5909090909090909</v>
      </c>
      <c r="O82" s="102" t="s">
        <v>381</v>
      </c>
      <c r="P82" s="48"/>
      <c r="Q82" s="65" t="s">
        <v>10</v>
      </c>
      <c r="R82" s="59" t="s">
        <v>412</v>
      </c>
      <c r="S82" s="48"/>
    </row>
    <row r="83" spans="1:19" ht="31.5" customHeight="1">
      <c r="A83" s="65" t="s">
        <v>3</v>
      </c>
      <c r="B83" s="59" t="s">
        <v>251</v>
      </c>
      <c r="C83" s="66">
        <v>140000</v>
      </c>
      <c r="D83" s="64">
        <v>200000</v>
      </c>
      <c r="E83" s="67" t="s">
        <v>193</v>
      </c>
      <c r="F83" s="68">
        <v>1.1</v>
      </c>
      <c r="G83" s="69">
        <f t="shared" si="15"/>
        <v>220000.00000000003</v>
      </c>
      <c r="H83" s="69">
        <f t="shared" si="16"/>
        <v>-20000.00000000003</v>
      </c>
      <c r="I83" s="59"/>
      <c r="J83" s="69">
        <f t="shared" si="19"/>
        <v>220000</v>
      </c>
      <c r="K83" s="61">
        <v>220000</v>
      </c>
      <c r="L83" s="69">
        <v>308000</v>
      </c>
      <c r="M83" s="62">
        <f t="shared" si="20"/>
        <v>20000</v>
      </c>
      <c r="N83" s="70">
        <f>(L83-D83)/D83</f>
        <v>0.54</v>
      </c>
      <c r="O83" s="102" t="s">
        <v>381</v>
      </c>
      <c r="P83" s="107" t="s">
        <v>430</v>
      </c>
      <c r="Q83" s="65" t="s">
        <v>3</v>
      </c>
      <c r="R83" s="59" t="s">
        <v>413</v>
      </c>
      <c r="S83" s="48"/>
    </row>
    <row r="84" spans="1:19" ht="42.75" customHeight="1">
      <c r="A84" s="65" t="s">
        <v>4</v>
      </c>
      <c r="B84" s="59" t="s">
        <v>323</v>
      </c>
      <c r="C84" s="66">
        <v>120000</v>
      </c>
      <c r="D84" s="64">
        <v>170000</v>
      </c>
      <c r="E84" s="67" t="s">
        <v>193</v>
      </c>
      <c r="F84" s="68">
        <v>1.1</v>
      </c>
      <c r="G84" s="69">
        <f t="shared" si="15"/>
        <v>187000.00000000003</v>
      </c>
      <c r="H84" s="69">
        <f t="shared" si="16"/>
        <v>-17000.00000000003</v>
      </c>
      <c r="I84" s="59"/>
      <c r="J84" s="69">
        <f t="shared" si="19"/>
        <v>190000</v>
      </c>
      <c r="K84" s="61">
        <v>190000</v>
      </c>
      <c r="L84" s="69">
        <v>250000</v>
      </c>
      <c r="M84" s="62">
        <f t="shared" si="20"/>
        <v>20000</v>
      </c>
      <c r="N84" s="70">
        <f>(L84-D84)/D84</f>
        <v>0.47058823529411764</v>
      </c>
      <c r="O84" s="102" t="s">
        <v>381</v>
      </c>
      <c r="P84" s="48"/>
      <c r="Q84" s="65" t="s">
        <v>4</v>
      </c>
      <c r="R84" s="59" t="s">
        <v>414</v>
      </c>
      <c r="S84" s="48"/>
    </row>
    <row r="85" spans="1:19" ht="34.5" customHeight="1">
      <c r="A85" s="65" t="s">
        <v>5</v>
      </c>
      <c r="B85" s="72" t="s">
        <v>214</v>
      </c>
      <c r="C85" s="66"/>
      <c r="D85" s="64"/>
      <c r="E85" s="67"/>
      <c r="F85" s="68"/>
      <c r="G85" s="69"/>
      <c r="H85" s="69"/>
      <c r="I85" s="59"/>
      <c r="J85" s="69">
        <f t="shared" si="19"/>
        <v>400000</v>
      </c>
      <c r="K85" s="61">
        <v>400000</v>
      </c>
      <c r="L85" s="69">
        <v>520000</v>
      </c>
      <c r="M85" s="62">
        <f t="shared" si="20"/>
        <v>400000</v>
      </c>
      <c r="N85" s="70"/>
      <c r="O85" s="102" t="s">
        <v>381</v>
      </c>
      <c r="P85" s="107" t="s">
        <v>430</v>
      </c>
      <c r="Q85" s="65" t="s">
        <v>5</v>
      </c>
      <c r="R85" s="72" t="s">
        <v>214</v>
      </c>
      <c r="S85" s="48"/>
    </row>
    <row r="86" spans="1:19" ht="43.5" customHeight="1">
      <c r="A86" s="65" t="s">
        <v>18</v>
      </c>
      <c r="B86" s="72" t="s">
        <v>324</v>
      </c>
      <c r="C86" s="66"/>
      <c r="D86" s="64"/>
      <c r="E86" s="67"/>
      <c r="F86" s="68"/>
      <c r="G86" s="69"/>
      <c r="H86" s="69"/>
      <c r="I86" s="69"/>
      <c r="J86" s="69">
        <f t="shared" si="19"/>
        <v>400000</v>
      </c>
      <c r="K86" s="61">
        <v>400000</v>
      </c>
      <c r="L86" s="69">
        <v>520000</v>
      </c>
      <c r="M86" s="62">
        <f t="shared" si="20"/>
        <v>400000</v>
      </c>
      <c r="N86" s="70"/>
      <c r="O86" s="102" t="s">
        <v>381</v>
      </c>
      <c r="P86" s="107" t="s">
        <v>430</v>
      </c>
      <c r="Q86" s="65" t="s">
        <v>18</v>
      </c>
      <c r="R86" s="72" t="s">
        <v>415</v>
      </c>
      <c r="S86" s="48"/>
    </row>
    <row r="87" spans="1:19" ht="34.5" customHeight="1">
      <c r="A87" s="65" t="s">
        <v>24</v>
      </c>
      <c r="B87" s="72" t="s">
        <v>377</v>
      </c>
      <c r="C87" s="66">
        <v>110000</v>
      </c>
      <c r="D87" s="64">
        <v>150000</v>
      </c>
      <c r="E87" s="67" t="s">
        <v>193</v>
      </c>
      <c r="F87" s="68">
        <v>1.2</v>
      </c>
      <c r="G87" s="69">
        <f>D87*F87</f>
        <v>180000</v>
      </c>
      <c r="H87" s="69">
        <f>D87-G87</f>
        <v>-30000</v>
      </c>
      <c r="I87" s="69"/>
      <c r="J87" s="69">
        <f t="shared" si="19"/>
        <v>170000</v>
      </c>
      <c r="K87" s="61">
        <v>170000</v>
      </c>
      <c r="L87" s="69">
        <v>220000</v>
      </c>
      <c r="M87" s="62">
        <f t="shared" si="20"/>
        <v>20000</v>
      </c>
      <c r="N87" s="70">
        <f>(L87-D87)/D87</f>
        <v>0.4666666666666667</v>
      </c>
      <c r="O87" s="102" t="s">
        <v>381</v>
      </c>
      <c r="P87" s="107" t="s">
        <v>430</v>
      </c>
      <c r="Q87" s="57" t="s">
        <v>24</v>
      </c>
      <c r="R87" s="63" t="s">
        <v>33</v>
      </c>
      <c r="S87" s="48"/>
    </row>
    <row r="88" spans="1:19" ht="16.5">
      <c r="A88" s="108"/>
      <c r="B88" s="109"/>
      <c r="C88" s="110"/>
      <c r="D88" s="111"/>
      <c r="E88" s="112"/>
      <c r="F88" s="111"/>
      <c r="G88" s="113"/>
      <c r="H88" s="113"/>
      <c r="I88" s="113"/>
      <c r="J88" s="113"/>
      <c r="K88" s="114"/>
      <c r="L88" s="114"/>
      <c r="M88" s="115"/>
      <c r="N88" s="115"/>
      <c r="O88" s="48"/>
      <c r="P88" s="48"/>
      <c r="Q88" s="48"/>
      <c r="R88" s="48"/>
      <c r="S88" s="48"/>
    </row>
    <row r="89" spans="1:19" ht="16.5">
      <c r="A89" s="108"/>
      <c r="B89" s="109"/>
      <c r="C89" s="110"/>
      <c r="D89" s="111"/>
      <c r="E89" s="112"/>
      <c r="F89" s="111"/>
      <c r="G89" s="113"/>
      <c r="H89" s="113"/>
      <c r="I89" s="113"/>
      <c r="J89" s="113"/>
      <c r="K89" s="114"/>
      <c r="L89" s="114"/>
      <c r="M89" s="115"/>
      <c r="N89" s="115"/>
      <c r="O89" s="48"/>
      <c r="P89" s="48"/>
      <c r="Q89" s="48"/>
      <c r="R89" s="48"/>
      <c r="S89" s="48"/>
    </row>
    <row r="90" spans="1:19" ht="16.5">
      <c r="A90" s="108"/>
      <c r="B90" s="109"/>
      <c r="C90" s="110"/>
      <c r="D90" s="111"/>
      <c r="E90" s="112"/>
      <c r="F90" s="111"/>
      <c r="G90" s="113"/>
      <c r="H90" s="113"/>
      <c r="I90" s="113"/>
      <c r="J90" s="113"/>
      <c r="K90" s="114"/>
      <c r="L90" s="114"/>
      <c r="M90" s="115"/>
      <c r="N90" s="115"/>
      <c r="O90" s="48"/>
      <c r="P90" s="48"/>
      <c r="Q90" s="48"/>
      <c r="R90" s="48"/>
      <c r="S90" s="48"/>
    </row>
    <row r="91" spans="1:19" ht="16.5">
      <c r="A91" s="108"/>
      <c r="B91" s="109"/>
      <c r="C91" s="110"/>
      <c r="D91" s="111"/>
      <c r="E91" s="112"/>
      <c r="F91" s="111"/>
      <c r="G91" s="113"/>
      <c r="H91" s="113"/>
      <c r="I91" s="113"/>
      <c r="J91" s="113"/>
      <c r="K91" s="114"/>
      <c r="L91" s="114"/>
      <c r="M91" s="115"/>
      <c r="N91" s="115"/>
      <c r="O91" s="48"/>
      <c r="P91" s="48"/>
      <c r="Q91" s="48"/>
      <c r="R91" s="48"/>
      <c r="S91" s="48"/>
    </row>
  </sheetData>
  <sheetProtection/>
  <mergeCells count="18">
    <mergeCell ref="N5:N6"/>
    <mergeCell ref="K5:K6"/>
    <mergeCell ref="A1:N1"/>
    <mergeCell ref="D5:D6"/>
    <mergeCell ref="A4:B4"/>
    <mergeCell ref="M5:M6"/>
    <mergeCell ref="A2:N2"/>
    <mergeCell ref="D4:N4"/>
    <mergeCell ref="L5:L6"/>
    <mergeCell ref="F5:F6"/>
    <mergeCell ref="A3:L3"/>
    <mergeCell ref="J5:J6"/>
    <mergeCell ref="E5:E6"/>
    <mergeCell ref="A5:A6"/>
    <mergeCell ref="B5:B6"/>
    <mergeCell ref="C5:C6"/>
    <mergeCell ref="G5:G6"/>
    <mergeCell ref="I5:I6"/>
  </mergeCells>
  <conditionalFormatting sqref="A5:B5 A7:N7">
    <cfRule type="cellIs" priority="1" dxfId="2" operator="equal" stopIfTrue="1">
      <formula>0</formula>
    </cfRule>
  </conditionalFormatting>
  <printOptions/>
  <pageMargins left="0.56" right="0.196850393700787" top="0.33" bottom="0.446850394" header="0.196850393700787" footer="0.15748031496063"/>
  <pageSetup horizontalDpi="600" verticalDpi="600" orientation="portrait" paperSize="9" r:id="rId1"/>
  <headerFooter alignWithMargins="0">
    <oddFooter>&amp;C&amp;"Times New Roman,Regular"&amp;11H. Văn Chấn (ODT)&amp;R&amp;P</oddFoot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abColor rgb="FF00B050"/>
  </sheetPr>
  <dimension ref="A1:P253"/>
  <sheetViews>
    <sheetView view="pageBreakPreview" zoomScale="78" zoomScaleNormal="85" zoomScaleSheetLayoutView="78" zoomScalePageLayoutView="0" workbookViewId="0" topLeftCell="A7">
      <selection activeCell="L216" sqref="L216"/>
    </sheetView>
  </sheetViews>
  <sheetFormatPr defaultColWidth="9" defaultRowHeight="15"/>
  <cols>
    <col min="1" max="1" width="7.19921875" style="9" customWidth="1"/>
    <col min="2" max="2" width="57.796875" style="4" customWidth="1"/>
    <col min="3" max="3" width="1" style="10" hidden="1" customWidth="1"/>
    <col min="4" max="4" width="11.8984375" style="11" hidden="1" customWidth="1"/>
    <col min="5" max="5" width="16" style="12" hidden="1" customWidth="1"/>
    <col min="6" max="6" width="9.796875" style="21" hidden="1" customWidth="1"/>
    <col min="7" max="7" width="11.296875" style="14" hidden="1" customWidth="1"/>
    <col min="8" max="8" width="12.8984375" style="14" hidden="1" customWidth="1"/>
    <col min="9" max="9" width="10.796875" style="15" hidden="1" customWidth="1"/>
    <col min="10" max="10" width="11.09765625" style="16" hidden="1" customWidth="1"/>
    <col min="11" max="11" width="1.203125" style="17" hidden="1" customWidth="1"/>
    <col min="12" max="12" width="13.3984375" style="17" customWidth="1"/>
    <col min="13" max="14" width="11" style="18" hidden="1" customWidth="1"/>
    <col min="15" max="15" width="8.09765625" style="4" hidden="1" customWidth="1"/>
    <col min="16" max="16" width="4.69921875" style="4" customWidth="1"/>
    <col min="17" max="18" width="6.8984375" style="4" customWidth="1"/>
    <col min="19" max="16384" width="9" style="4" customWidth="1"/>
  </cols>
  <sheetData>
    <row r="1" spans="1:14" s="3" customFormat="1" ht="16.5">
      <c r="A1" s="233" t="s">
        <v>182</v>
      </c>
      <c r="B1" s="234"/>
      <c r="C1" s="234"/>
      <c r="D1" s="116"/>
      <c r="E1" s="117"/>
      <c r="F1" s="118" t="s">
        <v>200</v>
      </c>
      <c r="G1" s="119"/>
      <c r="H1" s="119"/>
      <c r="I1" s="120"/>
      <c r="J1" s="121"/>
      <c r="K1" s="122"/>
      <c r="L1" s="228"/>
      <c r="M1" s="228"/>
      <c r="N1" s="228"/>
    </row>
    <row r="2" spans="1:14" s="3" customFormat="1" ht="16.5">
      <c r="A2" s="235" t="s">
        <v>186</v>
      </c>
      <c r="B2" s="235" t="s">
        <v>177</v>
      </c>
      <c r="C2" s="229" t="s">
        <v>192</v>
      </c>
      <c r="D2" s="229" t="s">
        <v>209</v>
      </c>
      <c r="E2" s="229" t="s">
        <v>187</v>
      </c>
      <c r="F2" s="231" t="s">
        <v>210</v>
      </c>
      <c r="G2" s="226" t="s">
        <v>208</v>
      </c>
      <c r="H2" s="123"/>
      <c r="I2" s="223" t="s">
        <v>215</v>
      </c>
      <c r="J2" s="223" t="s">
        <v>216</v>
      </c>
      <c r="K2" s="230" t="s">
        <v>220</v>
      </c>
      <c r="L2" s="224" t="s">
        <v>224</v>
      </c>
      <c r="M2" s="229" t="s">
        <v>211</v>
      </c>
      <c r="N2" s="226" t="s">
        <v>219</v>
      </c>
    </row>
    <row r="3" spans="1:14" ht="16.5">
      <c r="A3" s="235"/>
      <c r="B3" s="235"/>
      <c r="C3" s="229"/>
      <c r="D3" s="229"/>
      <c r="E3" s="229"/>
      <c r="F3" s="232"/>
      <c r="G3" s="227"/>
      <c r="H3" s="123"/>
      <c r="I3" s="223"/>
      <c r="J3" s="223"/>
      <c r="K3" s="230"/>
      <c r="L3" s="225"/>
      <c r="M3" s="229"/>
      <c r="N3" s="227"/>
    </row>
    <row r="4" spans="1:14" ht="66">
      <c r="A4" s="124" t="s">
        <v>196</v>
      </c>
      <c r="B4" s="124" t="s">
        <v>197</v>
      </c>
      <c r="C4" s="124" t="s">
        <v>198</v>
      </c>
      <c r="D4" s="124" t="s">
        <v>198</v>
      </c>
      <c r="E4" s="124" t="s">
        <v>198</v>
      </c>
      <c r="F4" s="124" t="s">
        <v>203</v>
      </c>
      <c r="G4" s="124" t="s">
        <v>199</v>
      </c>
      <c r="H4" s="124" t="s">
        <v>198</v>
      </c>
      <c r="I4" s="124" t="s">
        <v>204</v>
      </c>
      <c r="J4" s="125">
        <v>-6</v>
      </c>
      <c r="K4" s="126" t="s">
        <v>205</v>
      </c>
      <c r="L4" s="124" t="s">
        <v>198</v>
      </c>
      <c r="M4" s="124" t="s">
        <v>217</v>
      </c>
      <c r="N4" s="124" t="s">
        <v>218</v>
      </c>
    </row>
    <row r="5" spans="1:15" s="5" customFormat="1" ht="16.5">
      <c r="A5" s="127" t="s">
        <v>0</v>
      </c>
      <c r="B5" s="128" t="s">
        <v>41</v>
      </c>
      <c r="C5" s="128"/>
      <c r="D5" s="129"/>
      <c r="E5" s="130"/>
      <c r="F5" s="131"/>
      <c r="G5" s="132"/>
      <c r="H5" s="132"/>
      <c r="I5" s="133"/>
      <c r="J5" s="134"/>
      <c r="K5" s="132"/>
      <c r="L5" s="132"/>
      <c r="M5" s="132"/>
      <c r="N5" s="132"/>
      <c r="O5" s="4"/>
    </row>
    <row r="6" spans="1:15" s="5" customFormat="1" ht="16.5">
      <c r="A6" s="127" t="s">
        <v>27</v>
      </c>
      <c r="B6" s="135" t="s">
        <v>178</v>
      </c>
      <c r="C6" s="127"/>
      <c r="D6" s="132"/>
      <c r="E6" s="136"/>
      <c r="F6" s="137"/>
      <c r="G6" s="132"/>
      <c r="H6" s="132"/>
      <c r="I6" s="133"/>
      <c r="J6" s="134"/>
      <c r="K6" s="132"/>
      <c r="L6" s="132"/>
      <c r="M6" s="132"/>
      <c r="N6" s="132"/>
      <c r="O6" s="4"/>
    </row>
    <row r="7" spans="1:15" s="5" customFormat="1" ht="33">
      <c r="A7" s="138" t="s">
        <v>6</v>
      </c>
      <c r="B7" s="139" t="s">
        <v>325</v>
      </c>
      <c r="C7" s="140">
        <v>500000</v>
      </c>
      <c r="D7" s="141">
        <v>500000</v>
      </c>
      <c r="E7" s="140" t="s">
        <v>195</v>
      </c>
      <c r="F7" s="142">
        <v>1</v>
      </c>
      <c r="G7" s="143">
        <f aca="true" t="shared" si="0" ref="G7:G12">D7*F7</f>
        <v>500000</v>
      </c>
      <c r="H7" s="143">
        <f>D7-G7</f>
        <v>0</v>
      </c>
      <c r="I7" s="144"/>
      <c r="J7" s="143">
        <f aca="true" t="shared" si="1" ref="J7:J38">K7</f>
        <v>500000</v>
      </c>
      <c r="K7" s="143">
        <v>500000</v>
      </c>
      <c r="L7" s="143">
        <f aca="true" t="shared" si="2" ref="L7:L33">K7</f>
        <v>500000</v>
      </c>
      <c r="M7" s="132">
        <f>K7-D7</f>
        <v>0</v>
      </c>
      <c r="N7" s="132">
        <f>(L7-D7)/D7*100</f>
        <v>0</v>
      </c>
      <c r="O7" s="4"/>
    </row>
    <row r="8" spans="1:15" s="5" customFormat="1" ht="33">
      <c r="A8" s="138" t="s">
        <v>7</v>
      </c>
      <c r="B8" s="145" t="s">
        <v>259</v>
      </c>
      <c r="C8" s="140">
        <v>500000</v>
      </c>
      <c r="D8" s="141">
        <v>300000</v>
      </c>
      <c r="E8" s="146" t="s">
        <v>193</v>
      </c>
      <c r="F8" s="142">
        <v>1</v>
      </c>
      <c r="G8" s="143">
        <f t="shared" si="0"/>
        <v>300000</v>
      </c>
      <c r="H8" s="143">
        <f>D8-G8</f>
        <v>0</v>
      </c>
      <c r="I8" s="144"/>
      <c r="J8" s="143">
        <f t="shared" si="1"/>
        <v>300000</v>
      </c>
      <c r="K8" s="143">
        <v>300000</v>
      </c>
      <c r="L8" s="143">
        <f t="shared" si="2"/>
        <v>300000</v>
      </c>
      <c r="M8" s="132">
        <f>K8-D8</f>
        <v>0</v>
      </c>
      <c r="N8" s="132">
        <f>(L8-D8)/D8*100</f>
        <v>0</v>
      </c>
      <c r="O8" s="4"/>
    </row>
    <row r="9" spans="1:15" s="34" customFormat="1" ht="16.5">
      <c r="A9" s="138" t="s">
        <v>8</v>
      </c>
      <c r="B9" s="145" t="s">
        <v>225</v>
      </c>
      <c r="C9" s="140">
        <v>500000</v>
      </c>
      <c r="D9" s="141">
        <v>700000</v>
      </c>
      <c r="E9" s="146" t="s">
        <v>193</v>
      </c>
      <c r="F9" s="142">
        <v>1</v>
      </c>
      <c r="G9" s="143">
        <f t="shared" si="0"/>
        <v>700000</v>
      </c>
      <c r="H9" s="143" t="e">
        <f>D9-#REF!</f>
        <v>#REF!</v>
      </c>
      <c r="I9" s="144">
        <v>2000000</v>
      </c>
      <c r="J9" s="143">
        <f t="shared" si="1"/>
        <v>800000</v>
      </c>
      <c r="K9" s="143">
        <v>800000</v>
      </c>
      <c r="L9" s="143">
        <v>1120000</v>
      </c>
      <c r="M9" s="147">
        <f>K9-D9</f>
        <v>100000</v>
      </c>
      <c r="N9" s="148">
        <f>(L9-D9)/D9</f>
        <v>0.6</v>
      </c>
      <c r="O9" s="40" t="s">
        <v>381</v>
      </c>
    </row>
    <row r="10" spans="1:15" s="5" customFormat="1" ht="16.5">
      <c r="A10" s="138" t="s">
        <v>9</v>
      </c>
      <c r="B10" s="149" t="s">
        <v>185</v>
      </c>
      <c r="C10" s="150">
        <v>700000</v>
      </c>
      <c r="D10" s="141">
        <v>2000000</v>
      </c>
      <c r="E10" s="146" t="s">
        <v>193</v>
      </c>
      <c r="F10" s="142">
        <v>1.1</v>
      </c>
      <c r="G10" s="143">
        <f t="shared" si="0"/>
        <v>2200000</v>
      </c>
      <c r="H10" s="143">
        <f aca="true" t="shared" si="3" ref="H10:H41">D10-G10</f>
        <v>-200000</v>
      </c>
      <c r="I10" s="144"/>
      <c r="J10" s="143">
        <f t="shared" si="1"/>
        <v>2200000</v>
      </c>
      <c r="K10" s="143">
        <f>G10</f>
        <v>2200000</v>
      </c>
      <c r="L10" s="143">
        <f t="shared" si="2"/>
        <v>2200000</v>
      </c>
      <c r="M10" s="132">
        <f>K10-D10</f>
        <v>200000</v>
      </c>
      <c r="N10" s="151">
        <f>(L10-D10)/D10</f>
        <v>0.1</v>
      </c>
      <c r="O10" s="4"/>
    </row>
    <row r="11" spans="1:15" s="5" customFormat="1" ht="16.5">
      <c r="A11" s="152" t="s">
        <v>17</v>
      </c>
      <c r="B11" s="153" t="s">
        <v>257</v>
      </c>
      <c r="C11" s="150">
        <v>1200000</v>
      </c>
      <c r="D11" s="154">
        <v>3300000</v>
      </c>
      <c r="E11" s="155" t="s">
        <v>193</v>
      </c>
      <c r="F11" s="156">
        <v>1.09</v>
      </c>
      <c r="G11" s="143">
        <f t="shared" si="0"/>
        <v>3597000.0000000005</v>
      </c>
      <c r="H11" s="143">
        <f t="shared" si="3"/>
        <v>-297000.00000000047</v>
      </c>
      <c r="I11" s="144"/>
      <c r="J11" s="143">
        <f t="shared" si="1"/>
        <v>4000000</v>
      </c>
      <c r="K11" s="140">
        <v>4000000</v>
      </c>
      <c r="L11" s="157">
        <f t="shared" si="2"/>
        <v>4000000</v>
      </c>
      <c r="M11" s="158">
        <f>J11-G11</f>
        <v>402999.99999999953</v>
      </c>
      <c r="N11" s="151">
        <f>(L11-D11)/D11</f>
        <v>0.21212121212121213</v>
      </c>
      <c r="O11" s="4"/>
    </row>
    <row r="12" spans="1:15" s="5" customFormat="1" ht="16.5">
      <c r="A12" s="138" t="s">
        <v>21</v>
      </c>
      <c r="B12" s="149" t="s">
        <v>42</v>
      </c>
      <c r="C12" s="150">
        <v>1300000</v>
      </c>
      <c r="D12" s="141">
        <v>1800000</v>
      </c>
      <c r="E12" s="146" t="s">
        <v>193</v>
      </c>
      <c r="F12" s="142">
        <v>1.14</v>
      </c>
      <c r="G12" s="143">
        <f t="shared" si="0"/>
        <v>2051999.9999999998</v>
      </c>
      <c r="H12" s="143">
        <f t="shared" si="3"/>
        <v>-251999.99999999977</v>
      </c>
      <c r="I12" s="144"/>
      <c r="J12" s="143">
        <f t="shared" si="1"/>
        <v>2200000</v>
      </c>
      <c r="K12" s="143">
        <v>2200000</v>
      </c>
      <c r="L12" s="143">
        <f t="shared" si="2"/>
        <v>2200000</v>
      </c>
      <c r="M12" s="132">
        <f aca="true" t="shared" si="4" ref="M12:M43">K12-D12</f>
        <v>400000</v>
      </c>
      <c r="N12" s="151">
        <f>(L12-D12)/D12</f>
        <v>0.2222222222222222</v>
      </c>
      <c r="O12" s="4"/>
    </row>
    <row r="13" spans="1:15" s="5" customFormat="1" ht="16.5">
      <c r="A13" s="138" t="s">
        <v>22</v>
      </c>
      <c r="B13" s="149" t="s">
        <v>258</v>
      </c>
      <c r="C13" s="150">
        <v>300000</v>
      </c>
      <c r="D13" s="141">
        <v>450000</v>
      </c>
      <c r="E13" s="146" t="s">
        <v>193</v>
      </c>
      <c r="F13" s="142">
        <v>1.01</v>
      </c>
      <c r="G13" s="143">
        <f aca="true" t="shared" si="5" ref="G13:G44">D13*F13</f>
        <v>454500</v>
      </c>
      <c r="H13" s="143">
        <f t="shared" si="3"/>
        <v>-4500</v>
      </c>
      <c r="I13" s="144"/>
      <c r="J13" s="143">
        <f t="shared" si="1"/>
        <v>500000</v>
      </c>
      <c r="K13" s="143">
        <v>500000</v>
      </c>
      <c r="L13" s="143">
        <f t="shared" si="2"/>
        <v>500000</v>
      </c>
      <c r="M13" s="132">
        <f t="shared" si="4"/>
        <v>50000</v>
      </c>
      <c r="N13" s="151">
        <f>(L13-D13)/D13</f>
        <v>0.1111111111111111</v>
      </c>
      <c r="O13" s="4"/>
    </row>
    <row r="14" spans="1:15" s="5" customFormat="1" ht="16.5">
      <c r="A14" s="159" t="s">
        <v>26</v>
      </c>
      <c r="B14" s="160" t="s">
        <v>43</v>
      </c>
      <c r="C14" s="150"/>
      <c r="D14" s="141"/>
      <c r="E14" s="146"/>
      <c r="F14" s="142"/>
      <c r="G14" s="143">
        <f t="shared" si="5"/>
        <v>0</v>
      </c>
      <c r="H14" s="143">
        <f t="shared" si="3"/>
        <v>0</v>
      </c>
      <c r="I14" s="144"/>
      <c r="J14" s="143">
        <f t="shared" si="1"/>
        <v>0</v>
      </c>
      <c r="K14" s="143"/>
      <c r="L14" s="143"/>
      <c r="M14" s="132">
        <f t="shared" si="4"/>
        <v>0</v>
      </c>
      <c r="N14" s="151"/>
      <c r="O14" s="4"/>
    </row>
    <row r="15" spans="1:15" s="5" customFormat="1" ht="33">
      <c r="A15" s="161" t="s">
        <v>10</v>
      </c>
      <c r="B15" s="149" t="s">
        <v>326</v>
      </c>
      <c r="C15" s="150">
        <v>1800000</v>
      </c>
      <c r="D15" s="141">
        <v>3400000</v>
      </c>
      <c r="E15" s="146" t="s">
        <v>193</v>
      </c>
      <c r="F15" s="142">
        <v>1.06</v>
      </c>
      <c r="G15" s="143">
        <f t="shared" si="5"/>
        <v>3604000</v>
      </c>
      <c r="H15" s="143">
        <f t="shared" si="3"/>
        <v>-204000</v>
      </c>
      <c r="I15" s="144"/>
      <c r="J15" s="143">
        <f t="shared" si="1"/>
        <v>3650000</v>
      </c>
      <c r="K15" s="143">
        <v>3650000</v>
      </c>
      <c r="L15" s="150">
        <v>4745000</v>
      </c>
      <c r="M15" s="132">
        <f t="shared" si="4"/>
        <v>250000</v>
      </c>
      <c r="N15" s="151">
        <f>(L15-D15)/D15</f>
        <v>0.39558823529411763</v>
      </c>
      <c r="O15" s="41" t="s">
        <v>425</v>
      </c>
    </row>
    <row r="16" spans="1:15" s="5" customFormat="1" ht="16.5">
      <c r="A16" s="161" t="s">
        <v>3</v>
      </c>
      <c r="B16" s="149" t="s">
        <v>260</v>
      </c>
      <c r="C16" s="150">
        <v>1500000</v>
      </c>
      <c r="D16" s="141">
        <v>2000000</v>
      </c>
      <c r="E16" s="146" t="s">
        <v>193</v>
      </c>
      <c r="F16" s="142">
        <v>1.13</v>
      </c>
      <c r="G16" s="143">
        <f t="shared" si="5"/>
        <v>2260000</v>
      </c>
      <c r="H16" s="143">
        <f t="shared" si="3"/>
        <v>-260000</v>
      </c>
      <c r="I16" s="144"/>
      <c r="J16" s="143">
        <f t="shared" si="1"/>
        <v>2300000</v>
      </c>
      <c r="K16" s="143">
        <v>2300000</v>
      </c>
      <c r="L16" s="150">
        <v>3220000</v>
      </c>
      <c r="M16" s="132">
        <f t="shared" si="4"/>
        <v>300000</v>
      </c>
      <c r="N16" s="151">
        <f>(L16-D16)/D16</f>
        <v>0.61</v>
      </c>
      <c r="O16" s="41" t="s">
        <v>426</v>
      </c>
    </row>
    <row r="17" spans="1:15" s="5" customFormat="1" ht="16.5">
      <c r="A17" s="161" t="s">
        <v>4</v>
      </c>
      <c r="B17" s="149" t="s">
        <v>261</v>
      </c>
      <c r="C17" s="150">
        <v>1000000</v>
      </c>
      <c r="D17" s="141">
        <v>1300000</v>
      </c>
      <c r="E17" s="146" t="s">
        <v>193</v>
      </c>
      <c r="F17" s="142">
        <v>1.2</v>
      </c>
      <c r="G17" s="143">
        <f t="shared" si="5"/>
        <v>1560000</v>
      </c>
      <c r="H17" s="143">
        <f t="shared" si="3"/>
        <v>-260000</v>
      </c>
      <c r="I17" s="144"/>
      <c r="J17" s="143">
        <f t="shared" si="1"/>
        <v>1600000</v>
      </c>
      <c r="K17" s="143">
        <v>1600000</v>
      </c>
      <c r="L17" s="150">
        <v>2240000</v>
      </c>
      <c r="M17" s="132">
        <f t="shared" si="4"/>
        <v>300000</v>
      </c>
      <c r="N17" s="151">
        <f>(L17-D17)/D17</f>
        <v>0.7230769230769231</v>
      </c>
      <c r="O17" s="41" t="s">
        <v>426</v>
      </c>
    </row>
    <row r="18" spans="1:15" s="5" customFormat="1" ht="16.5">
      <c r="A18" s="161" t="s">
        <v>5</v>
      </c>
      <c r="B18" s="149" t="s">
        <v>262</v>
      </c>
      <c r="C18" s="150">
        <v>200000</v>
      </c>
      <c r="D18" s="141">
        <v>240000</v>
      </c>
      <c r="E18" s="146" t="s">
        <v>193</v>
      </c>
      <c r="F18" s="142">
        <v>1</v>
      </c>
      <c r="G18" s="143">
        <f t="shared" si="5"/>
        <v>240000</v>
      </c>
      <c r="H18" s="143">
        <f t="shared" si="3"/>
        <v>0</v>
      </c>
      <c r="I18" s="144"/>
      <c r="J18" s="143">
        <f t="shared" si="1"/>
        <v>240000</v>
      </c>
      <c r="K18" s="143">
        <v>240000</v>
      </c>
      <c r="L18" s="150">
        <v>336000</v>
      </c>
      <c r="M18" s="132">
        <f t="shared" si="4"/>
        <v>0</v>
      </c>
      <c r="N18" s="151">
        <f>(L18-D18)/D18</f>
        <v>0.4</v>
      </c>
      <c r="O18" s="41" t="s">
        <v>426</v>
      </c>
    </row>
    <row r="19" spans="1:15" s="5" customFormat="1" ht="16.5">
      <c r="A19" s="159" t="s">
        <v>24</v>
      </c>
      <c r="B19" s="162" t="s">
        <v>44</v>
      </c>
      <c r="C19" s="150"/>
      <c r="D19" s="141"/>
      <c r="E19" s="146"/>
      <c r="F19" s="142"/>
      <c r="G19" s="143">
        <f t="shared" si="5"/>
        <v>0</v>
      </c>
      <c r="H19" s="143">
        <f t="shared" si="3"/>
        <v>0</v>
      </c>
      <c r="I19" s="144"/>
      <c r="J19" s="143">
        <f t="shared" si="1"/>
        <v>0</v>
      </c>
      <c r="K19" s="143"/>
      <c r="L19" s="143"/>
      <c r="M19" s="132">
        <f t="shared" si="4"/>
        <v>0</v>
      </c>
      <c r="N19" s="151"/>
      <c r="O19" s="4"/>
    </row>
    <row r="20" spans="1:15" s="5" customFormat="1" ht="16.5">
      <c r="A20" s="161" t="s">
        <v>11</v>
      </c>
      <c r="B20" s="149" t="s">
        <v>327</v>
      </c>
      <c r="C20" s="150">
        <v>250000</v>
      </c>
      <c r="D20" s="141">
        <v>330000</v>
      </c>
      <c r="E20" s="146" t="s">
        <v>193</v>
      </c>
      <c r="F20" s="142">
        <v>1.12</v>
      </c>
      <c r="G20" s="143">
        <f t="shared" si="5"/>
        <v>369600.00000000006</v>
      </c>
      <c r="H20" s="143">
        <f t="shared" si="3"/>
        <v>-39600.00000000006</v>
      </c>
      <c r="I20" s="144"/>
      <c r="J20" s="143">
        <f t="shared" si="1"/>
        <v>400000</v>
      </c>
      <c r="K20" s="143">
        <v>400000</v>
      </c>
      <c r="L20" s="143">
        <f t="shared" si="2"/>
        <v>400000</v>
      </c>
      <c r="M20" s="132">
        <f t="shared" si="4"/>
        <v>70000</v>
      </c>
      <c r="N20" s="151">
        <f>(L20-D20)/D20</f>
        <v>0.21212121212121213</v>
      </c>
      <c r="O20" s="4"/>
    </row>
    <row r="21" spans="1:15" s="5" customFormat="1" ht="16.5">
      <c r="A21" s="161" t="s">
        <v>12</v>
      </c>
      <c r="B21" s="149" t="s">
        <v>263</v>
      </c>
      <c r="C21" s="150">
        <v>300000</v>
      </c>
      <c r="D21" s="141">
        <v>400000</v>
      </c>
      <c r="E21" s="146" t="s">
        <v>193</v>
      </c>
      <c r="F21" s="142">
        <v>1.09</v>
      </c>
      <c r="G21" s="143">
        <f t="shared" si="5"/>
        <v>436000.00000000006</v>
      </c>
      <c r="H21" s="143">
        <f t="shared" si="3"/>
        <v>-36000.00000000006</v>
      </c>
      <c r="I21" s="144"/>
      <c r="J21" s="143">
        <f t="shared" si="1"/>
        <v>450000</v>
      </c>
      <c r="K21" s="143">
        <v>450000</v>
      </c>
      <c r="L21" s="143">
        <f t="shared" si="2"/>
        <v>450000</v>
      </c>
      <c r="M21" s="132">
        <f t="shared" si="4"/>
        <v>50000</v>
      </c>
      <c r="N21" s="151">
        <f>(L21-D21)/D21</f>
        <v>0.125</v>
      </c>
      <c r="O21" s="4"/>
    </row>
    <row r="22" spans="1:15" s="5" customFormat="1" ht="16.5">
      <c r="A22" s="159" t="s">
        <v>25</v>
      </c>
      <c r="B22" s="160" t="s">
        <v>45</v>
      </c>
      <c r="C22" s="150"/>
      <c r="D22" s="141"/>
      <c r="E22" s="146"/>
      <c r="F22" s="142"/>
      <c r="G22" s="143">
        <f t="shared" si="5"/>
        <v>0</v>
      </c>
      <c r="H22" s="143">
        <f t="shared" si="3"/>
        <v>0</v>
      </c>
      <c r="I22" s="144"/>
      <c r="J22" s="143">
        <f t="shared" si="1"/>
        <v>0</v>
      </c>
      <c r="K22" s="143"/>
      <c r="L22" s="143"/>
      <c r="M22" s="132">
        <f t="shared" si="4"/>
        <v>0</v>
      </c>
      <c r="N22" s="151"/>
      <c r="O22" s="4"/>
    </row>
    <row r="23" spans="1:15" s="5" customFormat="1" ht="33">
      <c r="A23" s="161" t="s">
        <v>13</v>
      </c>
      <c r="B23" s="149" t="s">
        <v>265</v>
      </c>
      <c r="C23" s="150">
        <v>300000</v>
      </c>
      <c r="D23" s="141">
        <v>1100000</v>
      </c>
      <c r="E23" s="146" t="s">
        <v>193</v>
      </c>
      <c r="F23" s="142">
        <v>1.14</v>
      </c>
      <c r="G23" s="143">
        <f t="shared" si="5"/>
        <v>1254000</v>
      </c>
      <c r="H23" s="143">
        <f t="shared" si="3"/>
        <v>-154000</v>
      </c>
      <c r="I23" s="144"/>
      <c r="J23" s="143">
        <f t="shared" si="1"/>
        <v>1300000</v>
      </c>
      <c r="K23" s="143">
        <v>1300000</v>
      </c>
      <c r="L23" s="143">
        <f t="shared" si="2"/>
        <v>1300000</v>
      </c>
      <c r="M23" s="132">
        <f t="shared" si="4"/>
        <v>200000</v>
      </c>
      <c r="N23" s="151">
        <f>(L23-D23)/D23</f>
        <v>0.18181818181818182</v>
      </c>
      <c r="O23" s="4"/>
    </row>
    <row r="24" spans="1:15" s="5" customFormat="1" ht="16.5">
      <c r="A24" s="161" t="s">
        <v>14</v>
      </c>
      <c r="B24" s="149" t="s">
        <v>46</v>
      </c>
      <c r="C24" s="150">
        <v>250000</v>
      </c>
      <c r="D24" s="141">
        <v>450000</v>
      </c>
      <c r="E24" s="146" t="s">
        <v>193</v>
      </c>
      <c r="F24" s="142">
        <v>1.11</v>
      </c>
      <c r="G24" s="143">
        <f t="shared" si="5"/>
        <v>499500.00000000006</v>
      </c>
      <c r="H24" s="143">
        <f t="shared" si="3"/>
        <v>-49500.00000000006</v>
      </c>
      <c r="I24" s="144"/>
      <c r="J24" s="143">
        <f t="shared" si="1"/>
        <v>500000</v>
      </c>
      <c r="K24" s="143">
        <v>500000</v>
      </c>
      <c r="L24" s="143">
        <f t="shared" si="2"/>
        <v>500000</v>
      </c>
      <c r="M24" s="132">
        <f t="shared" si="4"/>
        <v>50000</v>
      </c>
      <c r="N24" s="151">
        <f>(L24-D24)/D24</f>
        <v>0.1111111111111111</v>
      </c>
      <c r="O24" s="4"/>
    </row>
    <row r="25" spans="1:15" s="5" customFormat="1" ht="33">
      <c r="A25" s="161" t="s">
        <v>47</v>
      </c>
      <c r="B25" s="149" t="s">
        <v>264</v>
      </c>
      <c r="C25" s="150">
        <v>250000</v>
      </c>
      <c r="D25" s="141">
        <v>350000</v>
      </c>
      <c r="E25" s="146" t="s">
        <v>193</v>
      </c>
      <c r="F25" s="142">
        <v>1.09</v>
      </c>
      <c r="G25" s="143">
        <f t="shared" si="5"/>
        <v>381500</v>
      </c>
      <c r="H25" s="143">
        <f t="shared" si="3"/>
        <v>-31500</v>
      </c>
      <c r="I25" s="144"/>
      <c r="J25" s="143">
        <f t="shared" si="1"/>
        <v>400000</v>
      </c>
      <c r="K25" s="143">
        <v>400000</v>
      </c>
      <c r="L25" s="143">
        <f t="shared" si="2"/>
        <v>400000</v>
      </c>
      <c r="M25" s="132">
        <f t="shared" si="4"/>
        <v>50000</v>
      </c>
      <c r="N25" s="151">
        <f>(L25-D25)/D25</f>
        <v>0.14285714285714285</v>
      </c>
      <c r="O25" s="4"/>
    </row>
    <row r="26" spans="1:15" s="5" customFormat="1" ht="16.5">
      <c r="A26" s="159" t="s">
        <v>28</v>
      </c>
      <c r="B26" s="160" t="s">
        <v>377</v>
      </c>
      <c r="C26" s="150">
        <v>80000</v>
      </c>
      <c r="D26" s="141">
        <v>100000</v>
      </c>
      <c r="E26" s="146" t="s">
        <v>193</v>
      </c>
      <c r="F26" s="142">
        <v>1</v>
      </c>
      <c r="G26" s="143">
        <f t="shared" si="5"/>
        <v>100000</v>
      </c>
      <c r="H26" s="143">
        <f t="shared" si="3"/>
        <v>0</v>
      </c>
      <c r="I26" s="144"/>
      <c r="J26" s="143">
        <f t="shared" si="1"/>
        <v>100000</v>
      </c>
      <c r="K26" s="143">
        <v>100000</v>
      </c>
      <c r="L26" s="143">
        <v>140000</v>
      </c>
      <c r="M26" s="132">
        <f t="shared" si="4"/>
        <v>0</v>
      </c>
      <c r="N26" s="151">
        <f>(L26-D26)/D26</f>
        <v>0.4</v>
      </c>
      <c r="O26" s="29" t="s">
        <v>381</v>
      </c>
    </row>
    <row r="27" spans="1:16" s="5" customFormat="1" ht="31.5">
      <c r="A27" s="159" t="s">
        <v>1</v>
      </c>
      <c r="B27" s="162" t="s">
        <v>49</v>
      </c>
      <c r="C27" s="163"/>
      <c r="D27" s="164"/>
      <c r="E27" s="165"/>
      <c r="F27" s="142"/>
      <c r="G27" s="143">
        <f t="shared" si="5"/>
        <v>0</v>
      </c>
      <c r="H27" s="143">
        <f t="shared" si="3"/>
        <v>0</v>
      </c>
      <c r="I27" s="144"/>
      <c r="J27" s="143">
        <f t="shared" si="1"/>
        <v>0</v>
      </c>
      <c r="K27" s="143"/>
      <c r="L27" s="143"/>
      <c r="M27" s="132">
        <f t="shared" si="4"/>
        <v>0</v>
      </c>
      <c r="N27" s="151"/>
      <c r="O27" s="30" t="s">
        <v>226</v>
      </c>
      <c r="P27" s="5" t="s">
        <v>227</v>
      </c>
    </row>
    <row r="28" spans="1:15" s="5" customFormat="1" ht="16.5">
      <c r="A28" s="166" t="s">
        <v>27</v>
      </c>
      <c r="B28" s="167" t="s">
        <v>50</v>
      </c>
      <c r="C28" s="150">
        <v>550000</v>
      </c>
      <c r="D28" s="141">
        <v>1500000</v>
      </c>
      <c r="E28" s="146" t="s">
        <v>193</v>
      </c>
      <c r="F28" s="142">
        <v>1.1</v>
      </c>
      <c r="G28" s="143">
        <f t="shared" si="5"/>
        <v>1650000.0000000002</v>
      </c>
      <c r="H28" s="143">
        <f t="shared" si="3"/>
        <v>-150000.00000000023</v>
      </c>
      <c r="I28" s="144"/>
      <c r="J28" s="143">
        <f t="shared" si="1"/>
        <v>1650000</v>
      </c>
      <c r="K28" s="143">
        <v>1650000</v>
      </c>
      <c r="L28" s="143">
        <f t="shared" si="2"/>
        <v>1650000</v>
      </c>
      <c r="M28" s="132">
        <f t="shared" si="4"/>
        <v>150000</v>
      </c>
      <c r="N28" s="151">
        <f>(L28-D28)/D28</f>
        <v>0.1</v>
      </c>
      <c r="O28" s="4"/>
    </row>
    <row r="29" spans="1:15" s="5" customFormat="1" ht="16.5">
      <c r="A29" s="166" t="s">
        <v>26</v>
      </c>
      <c r="B29" s="168" t="s">
        <v>51</v>
      </c>
      <c r="C29" s="150"/>
      <c r="D29" s="141"/>
      <c r="E29" s="146"/>
      <c r="F29" s="142"/>
      <c r="G29" s="143">
        <f t="shared" si="5"/>
        <v>0</v>
      </c>
      <c r="H29" s="143">
        <f t="shared" si="3"/>
        <v>0</v>
      </c>
      <c r="I29" s="144"/>
      <c r="J29" s="143">
        <f t="shared" si="1"/>
        <v>0</v>
      </c>
      <c r="K29" s="143"/>
      <c r="L29" s="143"/>
      <c r="M29" s="132">
        <f t="shared" si="4"/>
        <v>0</v>
      </c>
      <c r="N29" s="151"/>
      <c r="O29" s="4"/>
    </row>
    <row r="30" spans="1:15" s="5" customFormat="1" ht="16.5">
      <c r="A30" s="169" t="s">
        <v>10</v>
      </c>
      <c r="B30" s="170" t="s">
        <v>266</v>
      </c>
      <c r="C30" s="150">
        <v>500000</v>
      </c>
      <c r="D30" s="141">
        <v>900000</v>
      </c>
      <c r="E30" s="146" t="s">
        <v>193</v>
      </c>
      <c r="F30" s="142">
        <v>1.11</v>
      </c>
      <c r="G30" s="143">
        <f t="shared" si="5"/>
        <v>999000.0000000001</v>
      </c>
      <c r="H30" s="143">
        <f t="shared" si="3"/>
        <v>-99000.00000000012</v>
      </c>
      <c r="I30" s="144"/>
      <c r="J30" s="143">
        <f t="shared" si="1"/>
        <v>1000000</v>
      </c>
      <c r="K30" s="143">
        <v>1000000</v>
      </c>
      <c r="L30" s="143">
        <v>1200000</v>
      </c>
      <c r="M30" s="132">
        <f t="shared" si="4"/>
        <v>100000</v>
      </c>
      <c r="N30" s="151">
        <f>(L30-D30)/D30</f>
        <v>0.3333333333333333</v>
      </c>
      <c r="O30" s="29" t="s">
        <v>381</v>
      </c>
    </row>
    <row r="31" spans="1:15" s="5" customFormat="1" ht="16.5">
      <c r="A31" s="169" t="s">
        <v>3</v>
      </c>
      <c r="B31" s="170" t="s">
        <v>267</v>
      </c>
      <c r="C31" s="150">
        <v>350000</v>
      </c>
      <c r="D31" s="141">
        <v>750000</v>
      </c>
      <c r="E31" s="146" t="s">
        <v>193</v>
      </c>
      <c r="F31" s="142">
        <v>1.14</v>
      </c>
      <c r="G31" s="143">
        <f t="shared" si="5"/>
        <v>854999.9999999999</v>
      </c>
      <c r="H31" s="143">
        <f t="shared" si="3"/>
        <v>-104999.99999999988</v>
      </c>
      <c r="I31" s="144"/>
      <c r="J31" s="143">
        <f t="shared" si="1"/>
        <v>860000</v>
      </c>
      <c r="K31" s="143">
        <v>860000</v>
      </c>
      <c r="L31" s="143">
        <f t="shared" si="2"/>
        <v>860000</v>
      </c>
      <c r="M31" s="132">
        <f t="shared" si="4"/>
        <v>110000</v>
      </c>
      <c r="N31" s="151">
        <f>(L31-D31)/D31</f>
        <v>0.14666666666666667</v>
      </c>
      <c r="O31" s="4"/>
    </row>
    <row r="32" spans="1:15" s="5" customFormat="1" ht="16.5">
      <c r="A32" s="169" t="s">
        <v>4</v>
      </c>
      <c r="B32" s="170" t="s">
        <v>268</v>
      </c>
      <c r="C32" s="150">
        <v>250000</v>
      </c>
      <c r="D32" s="141">
        <v>450000</v>
      </c>
      <c r="E32" s="146" t="s">
        <v>193</v>
      </c>
      <c r="F32" s="142">
        <v>1.13</v>
      </c>
      <c r="G32" s="143">
        <f t="shared" si="5"/>
        <v>508499.99999999994</v>
      </c>
      <c r="H32" s="143">
        <f t="shared" si="3"/>
        <v>-58499.99999999994</v>
      </c>
      <c r="I32" s="144"/>
      <c r="J32" s="143">
        <f t="shared" si="1"/>
        <v>550000</v>
      </c>
      <c r="K32" s="143">
        <v>550000</v>
      </c>
      <c r="L32" s="143">
        <f t="shared" si="2"/>
        <v>550000</v>
      </c>
      <c r="M32" s="132">
        <f t="shared" si="4"/>
        <v>100000</v>
      </c>
      <c r="N32" s="151">
        <f>(L32-D32)/D32</f>
        <v>0.2222222222222222</v>
      </c>
      <c r="O32" s="4"/>
    </row>
    <row r="33" spans="1:15" s="5" customFormat="1" ht="16.5">
      <c r="A33" s="169" t="s">
        <v>5</v>
      </c>
      <c r="B33" s="170" t="s">
        <v>269</v>
      </c>
      <c r="C33" s="150">
        <v>200000</v>
      </c>
      <c r="D33" s="141">
        <v>270000</v>
      </c>
      <c r="E33" s="146" t="s">
        <v>193</v>
      </c>
      <c r="F33" s="142">
        <v>1.11</v>
      </c>
      <c r="G33" s="143">
        <f t="shared" si="5"/>
        <v>299700</v>
      </c>
      <c r="H33" s="143">
        <f t="shared" si="3"/>
        <v>-29700</v>
      </c>
      <c r="I33" s="144"/>
      <c r="J33" s="143">
        <f t="shared" si="1"/>
        <v>300000</v>
      </c>
      <c r="K33" s="143">
        <v>300000</v>
      </c>
      <c r="L33" s="143">
        <f t="shared" si="2"/>
        <v>300000</v>
      </c>
      <c r="M33" s="132">
        <f t="shared" si="4"/>
        <v>30000</v>
      </c>
      <c r="N33" s="151">
        <f>(L33-D33)/D33</f>
        <v>0.1111111111111111</v>
      </c>
      <c r="O33" s="4"/>
    </row>
    <row r="34" spans="1:15" s="5" customFormat="1" ht="16.5">
      <c r="A34" s="169" t="s">
        <v>18</v>
      </c>
      <c r="B34" s="170" t="s">
        <v>52</v>
      </c>
      <c r="C34" s="150">
        <v>100000</v>
      </c>
      <c r="D34" s="141">
        <v>130000</v>
      </c>
      <c r="E34" s="146" t="s">
        <v>193</v>
      </c>
      <c r="F34" s="142">
        <v>1.15</v>
      </c>
      <c r="G34" s="143">
        <f t="shared" si="5"/>
        <v>149500</v>
      </c>
      <c r="H34" s="143">
        <f t="shared" si="3"/>
        <v>-19500</v>
      </c>
      <c r="I34" s="144"/>
      <c r="J34" s="143">
        <f t="shared" si="1"/>
        <v>150000</v>
      </c>
      <c r="K34" s="143">
        <v>150000</v>
      </c>
      <c r="L34" s="143">
        <v>180000</v>
      </c>
      <c r="M34" s="132">
        <f t="shared" si="4"/>
        <v>20000</v>
      </c>
      <c r="N34" s="151">
        <f>(L34-D34)/D34</f>
        <v>0.38461538461538464</v>
      </c>
      <c r="O34" s="29" t="s">
        <v>381</v>
      </c>
    </row>
    <row r="35" spans="1:15" s="5" customFormat="1" ht="16.5">
      <c r="A35" s="166" t="s">
        <v>24</v>
      </c>
      <c r="B35" s="168" t="s">
        <v>53</v>
      </c>
      <c r="C35" s="150"/>
      <c r="D35" s="141"/>
      <c r="E35" s="146"/>
      <c r="F35" s="142"/>
      <c r="G35" s="143">
        <f t="shared" si="5"/>
        <v>0</v>
      </c>
      <c r="H35" s="143">
        <f t="shared" si="3"/>
        <v>0</v>
      </c>
      <c r="I35" s="144"/>
      <c r="J35" s="143">
        <f t="shared" si="1"/>
        <v>0</v>
      </c>
      <c r="K35" s="143"/>
      <c r="L35" s="143"/>
      <c r="M35" s="132">
        <f t="shared" si="4"/>
        <v>0</v>
      </c>
      <c r="N35" s="151"/>
      <c r="O35" s="4"/>
    </row>
    <row r="36" spans="1:15" s="5" customFormat="1" ht="16.5">
      <c r="A36" s="169" t="s">
        <v>11</v>
      </c>
      <c r="B36" s="170" t="s">
        <v>184</v>
      </c>
      <c r="C36" s="150">
        <v>80000</v>
      </c>
      <c r="D36" s="141">
        <v>120000</v>
      </c>
      <c r="E36" s="146" t="s">
        <v>193</v>
      </c>
      <c r="F36" s="142">
        <v>1</v>
      </c>
      <c r="G36" s="143">
        <f t="shared" si="5"/>
        <v>120000</v>
      </c>
      <c r="H36" s="143">
        <f t="shared" si="3"/>
        <v>0</v>
      </c>
      <c r="I36" s="144"/>
      <c r="J36" s="143">
        <f t="shared" si="1"/>
        <v>120000</v>
      </c>
      <c r="K36" s="143">
        <v>120000</v>
      </c>
      <c r="L36" s="143">
        <v>160000</v>
      </c>
      <c r="M36" s="132">
        <f t="shared" si="4"/>
        <v>0</v>
      </c>
      <c r="N36" s="151">
        <f>(L36-D36)/D36</f>
        <v>0.3333333333333333</v>
      </c>
      <c r="O36" s="29" t="s">
        <v>381</v>
      </c>
    </row>
    <row r="37" spans="1:15" s="5" customFormat="1" ht="16.5">
      <c r="A37" s="169" t="s">
        <v>12</v>
      </c>
      <c r="B37" s="170" t="s">
        <v>270</v>
      </c>
      <c r="C37" s="150">
        <v>150000</v>
      </c>
      <c r="D37" s="141">
        <v>200000</v>
      </c>
      <c r="E37" s="146" t="s">
        <v>193</v>
      </c>
      <c r="F37" s="142">
        <v>1.13</v>
      </c>
      <c r="G37" s="143">
        <f t="shared" si="5"/>
        <v>225999.99999999997</v>
      </c>
      <c r="H37" s="143">
        <f t="shared" si="3"/>
        <v>-25999.99999999997</v>
      </c>
      <c r="I37" s="144"/>
      <c r="J37" s="143">
        <f t="shared" si="1"/>
        <v>250000</v>
      </c>
      <c r="K37" s="143">
        <v>250000</v>
      </c>
      <c r="L37" s="143">
        <v>330000</v>
      </c>
      <c r="M37" s="132">
        <f t="shared" si="4"/>
        <v>50000</v>
      </c>
      <c r="N37" s="151">
        <f>(L37-D37)/D37</f>
        <v>0.65</v>
      </c>
      <c r="O37" s="29" t="s">
        <v>381</v>
      </c>
    </row>
    <row r="38" spans="1:15" s="5" customFormat="1" ht="16.5">
      <c r="A38" s="169" t="s">
        <v>54</v>
      </c>
      <c r="B38" s="170" t="s">
        <v>56</v>
      </c>
      <c r="C38" s="171">
        <v>400000</v>
      </c>
      <c r="D38" s="141">
        <v>550000</v>
      </c>
      <c r="E38" s="146" t="s">
        <v>193</v>
      </c>
      <c r="F38" s="142">
        <v>1.13</v>
      </c>
      <c r="G38" s="143">
        <f t="shared" si="5"/>
        <v>621499.9999999999</v>
      </c>
      <c r="H38" s="143">
        <f t="shared" si="3"/>
        <v>-71499.99999999988</v>
      </c>
      <c r="I38" s="144"/>
      <c r="J38" s="143">
        <f t="shared" si="1"/>
        <v>650000</v>
      </c>
      <c r="K38" s="143">
        <v>650000</v>
      </c>
      <c r="L38" s="172">
        <v>880000</v>
      </c>
      <c r="M38" s="132">
        <f t="shared" si="4"/>
        <v>100000</v>
      </c>
      <c r="N38" s="151">
        <f>(L38-D38)/D38</f>
        <v>0.6</v>
      </c>
      <c r="O38" s="41" t="s">
        <v>427</v>
      </c>
    </row>
    <row r="39" spans="1:15" s="34" customFormat="1" ht="16.5">
      <c r="A39" s="169" t="s">
        <v>55</v>
      </c>
      <c r="B39" s="170" t="s">
        <v>58</v>
      </c>
      <c r="C39" s="150">
        <v>550000</v>
      </c>
      <c r="D39" s="141">
        <v>750000</v>
      </c>
      <c r="E39" s="146" t="s">
        <v>193</v>
      </c>
      <c r="F39" s="142">
        <v>1.14</v>
      </c>
      <c r="G39" s="143">
        <f t="shared" si="5"/>
        <v>854999.9999999999</v>
      </c>
      <c r="H39" s="143">
        <f t="shared" si="3"/>
        <v>-104999.99999999988</v>
      </c>
      <c r="I39" s="144"/>
      <c r="J39" s="143">
        <f aca="true" t="shared" si="6" ref="J39:J70">K39</f>
        <v>860000</v>
      </c>
      <c r="K39" s="143">
        <v>860000</v>
      </c>
      <c r="L39" s="172">
        <v>1204000</v>
      </c>
      <c r="M39" s="147">
        <f t="shared" si="4"/>
        <v>110000</v>
      </c>
      <c r="N39" s="148">
        <f>(L39-D39)/D39</f>
        <v>0.6053333333333333</v>
      </c>
      <c r="O39" s="42" t="s">
        <v>427</v>
      </c>
    </row>
    <row r="40" spans="1:15" s="5" customFormat="1" ht="16.5">
      <c r="A40" s="166" t="s">
        <v>25</v>
      </c>
      <c r="B40" s="168" t="s">
        <v>59</v>
      </c>
      <c r="C40" s="150"/>
      <c r="D40" s="141"/>
      <c r="E40" s="146"/>
      <c r="F40" s="142"/>
      <c r="G40" s="143">
        <f t="shared" si="5"/>
        <v>0</v>
      </c>
      <c r="H40" s="143">
        <f t="shared" si="3"/>
        <v>0</v>
      </c>
      <c r="I40" s="144"/>
      <c r="J40" s="143">
        <f t="shared" si="6"/>
        <v>0</v>
      </c>
      <c r="K40" s="143"/>
      <c r="L40" s="143"/>
      <c r="M40" s="132">
        <f t="shared" si="4"/>
        <v>0</v>
      </c>
      <c r="N40" s="151"/>
      <c r="O40" s="4"/>
    </row>
    <row r="41" spans="1:15" s="5" customFormat="1" ht="33">
      <c r="A41" s="169" t="s">
        <v>13</v>
      </c>
      <c r="B41" s="170" t="s">
        <v>271</v>
      </c>
      <c r="C41" s="150">
        <v>400000</v>
      </c>
      <c r="D41" s="141">
        <v>550000</v>
      </c>
      <c r="E41" s="146" t="s">
        <v>193</v>
      </c>
      <c r="F41" s="142">
        <v>1.13</v>
      </c>
      <c r="G41" s="143">
        <f t="shared" si="5"/>
        <v>621499.9999999999</v>
      </c>
      <c r="H41" s="143">
        <f t="shared" si="3"/>
        <v>-71499.99999999988</v>
      </c>
      <c r="I41" s="144"/>
      <c r="J41" s="143">
        <f t="shared" si="6"/>
        <v>650000</v>
      </c>
      <c r="K41" s="143">
        <v>650000</v>
      </c>
      <c r="L41" s="173">
        <v>910000</v>
      </c>
      <c r="M41" s="174" t="s">
        <v>427</v>
      </c>
      <c r="N41" s="151">
        <f aca="true" t="shared" si="7" ref="N41:N50">(L41-D41)/D41</f>
        <v>0.6545454545454545</v>
      </c>
      <c r="O41" s="41" t="s">
        <v>426</v>
      </c>
    </row>
    <row r="42" spans="1:15" s="34" customFormat="1" ht="16.5">
      <c r="A42" s="169" t="s">
        <v>14</v>
      </c>
      <c r="B42" s="170" t="s">
        <v>272</v>
      </c>
      <c r="C42" s="150">
        <v>280000</v>
      </c>
      <c r="D42" s="141">
        <v>400000</v>
      </c>
      <c r="E42" s="146" t="s">
        <v>193</v>
      </c>
      <c r="F42" s="142">
        <v>1.13</v>
      </c>
      <c r="G42" s="143">
        <f t="shared" si="5"/>
        <v>451999.99999999994</v>
      </c>
      <c r="H42" s="143">
        <f aca="true" t="shared" si="8" ref="H42:H73">D42-G42</f>
        <v>-51999.99999999994</v>
      </c>
      <c r="I42" s="144"/>
      <c r="J42" s="143">
        <f t="shared" si="6"/>
        <v>460000</v>
      </c>
      <c r="K42" s="143">
        <v>460000</v>
      </c>
      <c r="L42" s="143">
        <v>644000</v>
      </c>
      <c r="M42" s="147">
        <f t="shared" si="4"/>
        <v>60000</v>
      </c>
      <c r="N42" s="148">
        <f t="shared" si="7"/>
        <v>0.61</v>
      </c>
      <c r="O42" s="35" t="s">
        <v>381</v>
      </c>
    </row>
    <row r="43" spans="1:15" s="5" customFormat="1" ht="16.5">
      <c r="A43" s="169" t="s">
        <v>47</v>
      </c>
      <c r="B43" s="170" t="s">
        <v>273</v>
      </c>
      <c r="C43" s="150">
        <v>200000</v>
      </c>
      <c r="D43" s="141">
        <v>260000</v>
      </c>
      <c r="E43" s="146" t="s">
        <v>193</v>
      </c>
      <c r="F43" s="142">
        <v>1.13</v>
      </c>
      <c r="G43" s="143">
        <f t="shared" si="5"/>
        <v>293800</v>
      </c>
      <c r="H43" s="143">
        <f t="shared" si="8"/>
        <v>-33800</v>
      </c>
      <c r="I43" s="144"/>
      <c r="J43" s="143">
        <f t="shared" si="6"/>
        <v>300000</v>
      </c>
      <c r="K43" s="143">
        <v>300000</v>
      </c>
      <c r="L43" s="143">
        <v>420000</v>
      </c>
      <c r="M43" s="132">
        <f t="shared" si="4"/>
        <v>40000</v>
      </c>
      <c r="N43" s="151">
        <f t="shared" si="7"/>
        <v>0.6153846153846154</v>
      </c>
      <c r="O43" s="29" t="s">
        <v>381</v>
      </c>
    </row>
    <row r="44" spans="1:15" s="5" customFormat="1" ht="16.5">
      <c r="A44" s="169" t="s">
        <v>60</v>
      </c>
      <c r="B44" s="170" t="s">
        <v>274</v>
      </c>
      <c r="C44" s="150">
        <v>150000</v>
      </c>
      <c r="D44" s="141">
        <v>200000</v>
      </c>
      <c r="E44" s="146" t="s">
        <v>193</v>
      </c>
      <c r="F44" s="142">
        <v>1.13</v>
      </c>
      <c r="G44" s="143">
        <f t="shared" si="5"/>
        <v>225999.99999999997</v>
      </c>
      <c r="H44" s="143">
        <f t="shared" si="8"/>
        <v>-25999.99999999997</v>
      </c>
      <c r="I44" s="144"/>
      <c r="J44" s="143">
        <f t="shared" si="6"/>
        <v>250000</v>
      </c>
      <c r="K44" s="143">
        <v>250000</v>
      </c>
      <c r="L44" s="143">
        <v>350000</v>
      </c>
      <c r="M44" s="132">
        <f aca="true" t="shared" si="9" ref="M44:M75">K44-D44</f>
        <v>50000</v>
      </c>
      <c r="N44" s="151">
        <f t="shared" si="7"/>
        <v>0.75</v>
      </c>
      <c r="O44" s="29" t="s">
        <v>381</v>
      </c>
    </row>
    <row r="45" spans="1:15" s="34" customFormat="1" ht="16.5">
      <c r="A45" s="169" t="s">
        <v>61</v>
      </c>
      <c r="B45" s="170" t="s">
        <v>62</v>
      </c>
      <c r="C45" s="171">
        <v>300000</v>
      </c>
      <c r="D45" s="141">
        <v>400000</v>
      </c>
      <c r="E45" s="146" t="s">
        <v>193</v>
      </c>
      <c r="F45" s="142">
        <v>1.13</v>
      </c>
      <c r="G45" s="143">
        <f aca="true" t="shared" si="10" ref="G45:G76">D45*F45</f>
        <v>451999.99999999994</v>
      </c>
      <c r="H45" s="143">
        <f t="shared" si="8"/>
        <v>-51999.99999999994</v>
      </c>
      <c r="I45" s="144"/>
      <c r="J45" s="143">
        <f t="shared" si="6"/>
        <v>460000</v>
      </c>
      <c r="K45" s="143">
        <v>460000</v>
      </c>
      <c r="L45" s="173">
        <v>644000</v>
      </c>
      <c r="M45" s="147">
        <f t="shared" si="9"/>
        <v>60000</v>
      </c>
      <c r="N45" s="148">
        <f t="shared" si="7"/>
        <v>0.61</v>
      </c>
      <c r="O45" s="42" t="s">
        <v>427</v>
      </c>
    </row>
    <row r="46" spans="1:15" s="5" customFormat="1" ht="16.5">
      <c r="A46" s="169" t="s">
        <v>63</v>
      </c>
      <c r="B46" s="170" t="s">
        <v>64</v>
      </c>
      <c r="C46" s="150">
        <v>300000</v>
      </c>
      <c r="D46" s="141">
        <v>400000</v>
      </c>
      <c r="E46" s="146" t="s">
        <v>193</v>
      </c>
      <c r="F46" s="142">
        <v>1.13</v>
      </c>
      <c r="G46" s="143">
        <f t="shared" si="10"/>
        <v>451999.99999999994</v>
      </c>
      <c r="H46" s="143">
        <f t="shared" si="8"/>
        <v>-51999.99999999994</v>
      </c>
      <c r="I46" s="144"/>
      <c r="J46" s="143">
        <f t="shared" si="6"/>
        <v>460000</v>
      </c>
      <c r="K46" s="143">
        <v>460000</v>
      </c>
      <c r="L46" s="173">
        <v>644000</v>
      </c>
      <c r="M46" s="132">
        <f t="shared" si="9"/>
        <v>60000</v>
      </c>
      <c r="N46" s="151">
        <f t="shared" si="7"/>
        <v>0.61</v>
      </c>
      <c r="O46" s="29" t="s">
        <v>381</v>
      </c>
    </row>
    <row r="47" spans="1:15" s="5" customFormat="1" ht="16.5">
      <c r="A47" s="169" t="s">
        <v>65</v>
      </c>
      <c r="B47" s="170" t="s">
        <v>66</v>
      </c>
      <c r="C47" s="150">
        <v>400000</v>
      </c>
      <c r="D47" s="141">
        <v>550000</v>
      </c>
      <c r="E47" s="146" t="s">
        <v>193</v>
      </c>
      <c r="F47" s="142">
        <v>1.13</v>
      </c>
      <c r="G47" s="143">
        <f t="shared" si="10"/>
        <v>621499.9999999999</v>
      </c>
      <c r="H47" s="143">
        <f t="shared" si="8"/>
        <v>-71499.99999999988</v>
      </c>
      <c r="I47" s="144"/>
      <c r="J47" s="143">
        <f t="shared" si="6"/>
        <v>650000</v>
      </c>
      <c r="K47" s="143">
        <v>650000</v>
      </c>
      <c r="L47" s="143">
        <v>910000</v>
      </c>
      <c r="M47" s="132">
        <f t="shared" si="9"/>
        <v>100000</v>
      </c>
      <c r="N47" s="151">
        <f t="shared" si="7"/>
        <v>0.6545454545454545</v>
      </c>
      <c r="O47" s="41" t="s">
        <v>426</v>
      </c>
    </row>
    <row r="48" spans="1:15" s="5" customFormat="1" ht="16.5">
      <c r="A48" s="169" t="s">
        <v>67</v>
      </c>
      <c r="B48" s="170" t="s">
        <v>275</v>
      </c>
      <c r="C48" s="150">
        <v>200000</v>
      </c>
      <c r="D48" s="141">
        <v>280000</v>
      </c>
      <c r="E48" s="146" t="s">
        <v>193</v>
      </c>
      <c r="F48" s="142">
        <v>1.07</v>
      </c>
      <c r="G48" s="143">
        <f t="shared" si="10"/>
        <v>299600</v>
      </c>
      <c r="H48" s="143">
        <f t="shared" si="8"/>
        <v>-19600</v>
      </c>
      <c r="I48" s="144"/>
      <c r="J48" s="143">
        <f t="shared" si="6"/>
        <v>300000</v>
      </c>
      <c r="K48" s="143">
        <v>300000</v>
      </c>
      <c r="L48" s="143">
        <v>420000</v>
      </c>
      <c r="M48" s="132">
        <f t="shared" si="9"/>
        <v>20000</v>
      </c>
      <c r="N48" s="151">
        <f t="shared" si="7"/>
        <v>0.5</v>
      </c>
      <c r="O48" s="29" t="s">
        <v>381</v>
      </c>
    </row>
    <row r="49" spans="1:15" s="5" customFormat="1" ht="16.5">
      <c r="A49" s="169" t="s">
        <v>68</v>
      </c>
      <c r="B49" s="170" t="s">
        <v>69</v>
      </c>
      <c r="C49" s="150">
        <v>100000</v>
      </c>
      <c r="D49" s="141">
        <v>130000</v>
      </c>
      <c r="E49" s="146" t="s">
        <v>193</v>
      </c>
      <c r="F49" s="142">
        <v>1.15</v>
      </c>
      <c r="G49" s="143">
        <f t="shared" si="10"/>
        <v>149500</v>
      </c>
      <c r="H49" s="143">
        <f t="shared" si="8"/>
        <v>-19500</v>
      </c>
      <c r="I49" s="144"/>
      <c r="J49" s="143">
        <f t="shared" si="6"/>
        <v>150000</v>
      </c>
      <c r="K49" s="143">
        <v>150000</v>
      </c>
      <c r="L49" s="143">
        <v>210000</v>
      </c>
      <c r="M49" s="132">
        <f t="shared" si="9"/>
        <v>20000</v>
      </c>
      <c r="N49" s="151">
        <f t="shared" si="7"/>
        <v>0.6153846153846154</v>
      </c>
      <c r="O49" s="29" t="s">
        <v>381</v>
      </c>
    </row>
    <row r="50" spans="1:15" s="5" customFormat="1" ht="16.5">
      <c r="A50" s="166" t="s">
        <v>28</v>
      </c>
      <c r="B50" s="167" t="s">
        <v>377</v>
      </c>
      <c r="C50" s="150">
        <v>60000</v>
      </c>
      <c r="D50" s="141">
        <v>100000</v>
      </c>
      <c r="E50" s="146" t="s">
        <v>193</v>
      </c>
      <c r="F50" s="142">
        <v>1</v>
      </c>
      <c r="G50" s="143">
        <f t="shared" si="10"/>
        <v>100000</v>
      </c>
      <c r="H50" s="143">
        <f t="shared" si="8"/>
        <v>0</v>
      </c>
      <c r="I50" s="144"/>
      <c r="J50" s="143">
        <f t="shared" si="6"/>
        <v>100000</v>
      </c>
      <c r="K50" s="143">
        <v>100000</v>
      </c>
      <c r="L50" s="143">
        <f aca="true" t="shared" si="11" ref="L50:L70">K50</f>
        <v>100000</v>
      </c>
      <c r="M50" s="132">
        <f t="shared" si="9"/>
        <v>0</v>
      </c>
      <c r="N50" s="151">
        <f t="shared" si="7"/>
        <v>0</v>
      </c>
      <c r="O50" s="4"/>
    </row>
    <row r="51" spans="1:15" s="5" customFormat="1" ht="16.5">
      <c r="A51" s="159" t="s">
        <v>2</v>
      </c>
      <c r="B51" s="162" t="s">
        <v>71</v>
      </c>
      <c r="C51" s="163"/>
      <c r="D51" s="164"/>
      <c r="E51" s="165"/>
      <c r="F51" s="142"/>
      <c r="G51" s="143">
        <f t="shared" si="10"/>
        <v>0</v>
      </c>
      <c r="H51" s="143">
        <f t="shared" si="8"/>
        <v>0</v>
      </c>
      <c r="I51" s="144"/>
      <c r="J51" s="143">
        <f t="shared" si="6"/>
        <v>0</v>
      </c>
      <c r="K51" s="143"/>
      <c r="L51" s="143"/>
      <c r="M51" s="132">
        <f t="shared" si="9"/>
        <v>0</v>
      </c>
      <c r="N51" s="151"/>
      <c r="O51" s="4"/>
    </row>
    <row r="52" spans="1:15" s="6" customFormat="1" ht="16.5">
      <c r="A52" s="175" t="s">
        <v>27</v>
      </c>
      <c r="B52" s="176" t="s">
        <v>72</v>
      </c>
      <c r="C52" s="150"/>
      <c r="D52" s="141"/>
      <c r="E52" s="146"/>
      <c r="F52" s="142"/>
      <c r="G52" s="143">
        <f t="shared" si="10"/>
        <v>0</v>
      </c>
      <c r="H52" s="143">
        <f t="shared" si="8"/>
        <v>0</v>
      </c>
      <c r="I52" s="144"/>
      <c r="J52" s="143">
        <f t="shared" si="6"/>
        <v>0</v>
      </c>
      <c r="K52" s="143"/>
      <c r="L52" s="143"/>
      <c r="M52" s="132">
        <f t="shared" si="9"/>
        <v>0</v>
      </c>
      <c r="N52" s="151"/>
      <c r="O52" s="31"/>
    </row>
    <row r="53" spans="1:15" s="6" customFormat="1" ht="16.5">
      <c r="A53" s="177" t="s">
        <v>6</v>
      </c>
      <c r="B53" s="178" t="s">
        <v>328</v>
      </c>
      <c r="C53" s="150">
        <v>180000</v>
      </c>
      <c r="D53" s="141">
        <v>250000</v>
      </c>
      <c r="E53" s="146" t="s">
        <v>193</v>
      </c>
      <c r="F53" s="142">
        <v>1.06</v>
      </c>
      <c r="G53" s="143">
        <f t="shared" si="10"/>
        <v>265000</v>
      </c>
      <c r="H53" s="143">
        <f t="shared" si="8"/>
        <v>-15000</v>
      </c>
      <c r="I53" s="144"/>
      <c r="J53" s="143">
        <f t="shared" si="6"/>
        <v>265000</v>
      </c>
      <c r="K53" s="143">
        <v>265000</v>
      </c>
      <c r="L53" s="143">
        <f t="shared" si="11"/>
        <v>265000</v>
      </c>
      <c r="M53" s="132">
        <f t="shared" si="9"/>
        <v>15000</v>
      </c>
      <c r="N53" s="151">
        <f aca="true" t="shared" si="12" ref="N53:N63">(L53-D53)/D53</f>
        <v>0.06</v>
      </c>
      <c r="O53" s="31"/>
    </row>
    <row r="54" spans="1:15" s="6" customFormat="1" ht="16.5">
      <c r="A54" s="177" t="s">
        <v>7</v>
      </c>
      <c r="B54" s="178" t="s">
        <v>329</v>
      </c>
      <c r="C54" s="150">
        <v>400000</v>
      </c>
      <c r="D54" s="141">
        <v>550000</v>
      </c>
      <c r="E54" s="146" t="s">
        <v>193</v>
      </c>
      <c r="F54" s="142">
        <v>1.2</v>
      </c>
      <c r="G54" s="143">
        <f t="shared" si="10"/>
        <v>660000</v>
      </c>
      <c r="H54" s="143">
        <f t="shared" si="8"/>
        <v>-110000</v>
      </c>
      <c r="I54" s="144"/>
      <c r="J54" s="143">
        <f t="shared" si="6"/>
        <v>660000</v>
      </c>
      <c r="K54" s="143">
        <v>660000</v>
      </c>
      <c r="L54" s="143">
        <v>800000</v>
      </c>
      <c r="M54" s="132">
        <f t="shared" si="9"/>
        <v>110000</v>
      </c>
      <c r="N54" s="151">
        <f t="shared" si="12"/>
        <v>0.45454545454545453</v>
      </c>
      <c r="O54" s="32" t="s">
        <v>381</v>
      </c>
    </row>
    <row r="55" spans="1:15" s="6" customFormat="1" ht="16.5">
      <c r="A55" s="177" t="s">
        <v>8</v>
      </c>
      <c r="B55" s="178" t="s">
        <v>330</v>
      </c>
      <c r="C55" s="150">
        <v>420000</v>
      </c>
      <c r="D55" s="141">
        <v>600000</v>
      </c>
      <c r="E55" s="146" t="s">
        <v>193</v>
      </c>
      <c r="F55" s="142">
        <v>1.2</v>
      </c>
      <c r="G55" s="143">
        <f t="shared" si="10"/>
        <v>720000</v>
      </c>
      <c r="H55" s="143">
        <f t="shared" si="8"/>
        <v>-120000</v>
      </c>
      <c r="I55" s="144"/>
      <c r="J55" s="143">
        <f t="shared" si="6"/>
        <v>720000</v>
      </c>
      <c r="K55" s="143">
        <v>720000</v>
      </c>
      <c r="L55" s="143">
        <f t="shared" si="11"/>
        <v>720000</v>
      </c>
      <c r="M55" s="132">
        <f t="shared" si="9"/>
        <v>120000</v>
      </c>
      <c r="N55" s="151">
        <f t="shared" si="12"/>
        <v>0.2</v>
      </c>
      <c r="O55" s="31"/>
    </row>
    <row r="56" spans="1:15" s="6" customFormat="1" ht="16.5">
      <c r="A56" s="177" t="s">
        <v>9</v>
      </c>
      <c r="B56" s="178" t="s">
        <v>331</v>
      </c>
      <c r="C56" s="150">
        <v>430000</v>
      </c>
      <c r="D56" s="141">
        <v>620000</v>
      </c>
      <c r="E56" s="146" t="s">
        <v>193</v>
      </c>
      <c r="F56" s="142">
        <v>1.2</v>
      </c>
      <c r="G56" s="143">
        <f t="shared" si="10"/>
        <v>744000</v>
      </c>
      <c r="H56" s="143">
        <f t="shared" si="8"/>
        <v>-124000</v>
      </c>
      <c r="I56" s="144"/>
      <c r="J56" s="143">
        <f t="shared" si="6"/>
        <v>750000</v>
      </c>
      <c r="K56" s="143">
        <v>750000</v>
      </c>
      <c r="L56" s="143">
        <f t="shared" si="11"/>
        <v>750000</v>
      </c>
      <c r="M56" s="132">
        <f t="shared" si="9"/>
        <v>130000</v>
      </c>
      <c r="N56" s="151">
        <f t="shared" si="12"/>
        <v>0.20967741935483872</v>
      </c>
      <c r="O56" s="31"/>
    </row>
    <row r="57" spans="1:15" s="6" customFormat="1" ht="16.5">
      <c r="A57" s="177" t="s">
        <v>17</v>
      </c>
      <c r="B57" s="178" t="s">
        <v>332</v>
      </c>
      <c r="C57" s="150">
        <v>450000</v>
      </c>
      <c r="D57" s="141">
        <v>650000</v>
      </c>
      <c r="E57" s="146" t="s">
        <v>193</v>
      </c>
      <c r="F57" s="142">
        <v>1.2</v>
      </c>
      <c r="G57" s="143">
        <f t="shared" si="10"/>
        <v>780000</v>
      </c>
      <c r="H57" s="143">
        <f t="shared" si="8"/>
        <v>-130000</v>
      </c>
      <c r="I57" s="144"/>
      <c r="J57" s="143">
        <f t="shared" si="6"/>
        <v>800000</v>
      </c>
      <c r="K57" s="143">
        <v>800000</v>
      </c>
      <c r="L57" s="143">
        <f t="shared" si="11"/>
        <v>800000</v>
      </c>
      <c r="M57" s="132">
        <f t="shared" si="9"/>
        <v>150000</v>
      </c>
      <c r="N57" s="151">
        <f t="shared" si="12"/>
        <v>0.23076923076923078</v>
      </c>
      <c r="O57" s="31"/>
    </row>
    <row r="58" spans="1:15" s="6" customFormat="1" ht="16.5">
      <c r="A58" s="177" t="s">
        <v>21</v>
      </c>
      <c r="B58" s="178" t="s">
        <v>333</v>
      </c>
      <c r="C58" s="150">
        <v>480000</v>
      </c>
      <c r="D58" s="141">
        <v>700000</v>
      </c>
      <c r="E58" s="146" t="s">
        <v>193</v>
      </c>
      <c r="F58" s="142">
        <v>1.2</v>
      </c>
      <c r="G58" s="143">
        <f t="shared" si="10"/>
        <v>840000</v>
      </c>
      <c r="H58" s="143">
        <f t="shared" si="8"/>
        <v>-140000</v>
      </c>
      <c r="I58" s="144"/>
      <c r="J58" s="143">
        <f t="shared" si="6"/>
        <v>850000</v>
      </c>
      <c r="K58" s="143">
        <v>850000</v>
      </c>
      <c r="L58" s="143">
        <f t="shared" si="11"/>
        <v>850000</v>
      </c>
      <c r="M58" s="132">
        <f t="shared" si="9"/>
        <v>150000</v>
      </c>
      <c r="N58" s="151">
        <f t="shared" si="12"/>
        <v>0.21428571428571427</v>
      </c>
      <c r="O58" s="31"/>
    </row>
    <row r="59" spans="1:15" s="6" customFormat="1" ht="16.5">
      <c r="A59" s="177" t="s">
        <v>22</v>
      </c>
      <c r="B59" s="178" t="s">
        <v>334</v>
      </c>
      <c r="C59" s="150">
        <v>500000</v>
      </c>
      <c r="D59" s="141">
        <v>750000</v>
      </c>
      <c r="E59" s="146" t="s">
        <v>193</v>
      </c>
      <c r="F59" s="142">
        <v>1.2</v>
      </c>
      <c r="G59" s="143">
        <f t="shared" si="10"/>
        <v>900000</v>
      </c>
      <c r="H59" s="143">
        <f t="shared" si="8"/>
        <v>-150000</v>
      </c>
      <c r="I59" s="144"/>
      <c r="J59" s="143">
        <f t="shared" si="6"/>
        <v>900000</v>
      </c>
      <c r="K59" s="143">
        <v>900000</v>
      </c>
      <c r="L59" s="143">
        <f t="shared" si="11"/>
        <v>900000</v>
      </c>
      <c r="M59" s="132">
        <f t="shared" si="9"/>
        <v>150000</v>
      </c>
      <c r="N59" s="151">
        <f t="shared" si="12"/>
        <v>0.2</v>
      </c>
      <c r="O59" s="31"/>
    </row>
    <row r="60" spans="1:15" s="6" customFormat="1" ht="16.5">
      <c r="A60" s="177" t="s">
        <v>23</v>
      </c>
      <c r="B60" s="178" t="s">
        <v>335</v>
      </c>
      <c r="C60" s="150">
        <v>350000</v>
      </c>
      <c r="D60" s="141">
        <v>500000</v>
      </c>
      <c r="E60" s="146" t="s">
        <v>193</v>
      </c>
      <c r="F60" s="142">
        <v>1.2</v>
      </c>
      <c r="G60" s="143">
        <f t="shared" si="10"/>
        <v>600000</v>
      </c>
      <c r="H60" s="143">
        <f t="shared" si="8"/>
        <v>-100000</v>
      </c>
      <c r="I60" s="144"/>
      <c r="J60" s="143">
        <f t="shared" si="6"/>
        <v>600000</v>
      </c>
      <c r="K60" s="143">
        <v>600000</v>
      </c>
      <c r="L60" s="143">
        <f t="shared" si="11"/>
        <v>600000</v>
      </c>
      <c r="M60" s="132">
        <f t="shared" si="9"/>
        <v>100000</v>
      </c>
      <c r="N60" s="151">
        <f t="shared" si="12"/>
        <v>0.2</v>
      </c>
      <c r="O60" s="31"/>
    </row>
    <row r="61" spans="1:15" s="6" customFormat="1" ht="16.5">
      <c r="A61" s="177" t="s">
        <v>73</v>
      </c>
      <c r="B61" s="178" t="s">
        <v>336</v>
      </c>
      <c r="C61" s="150">
        <v>220000</v>
      </c>
      <c r="D61" s="141">
        <v>300000</v>
      </c>
      <c r="E61" s="146" t="s">
        <v>193</v>
      </c>
      <c r="F61" s="142">
        <v>1.3</v>
      </c>
      <c r="G61" s="143">
        <f t="shared" si="10"/>
        <v>390000</v>
      </c>
      <c r="H61" s="143">
        <f t="shared" si="8"/>
        <v>-90000</v>
      </c>
      <c r="I61" s="144"/>
      <c r="J61" s="143">
        <f t="shared" si="6"/>
        <v>400000</v>
      </c>
      <c r="K61" s="143">
        <v>400000</v>
      </c>
      <c r="L61" s="143">
        <f t="shared" si="11"/>
        <v>400000</v>
      </c>
      <c r="M61" s="132">
        <f t="shared" si="9"/>
        <v>100000</v>
      </c>
      <c r="N61" s="151">
        <f t="shared" si="12"/>
        <v>0.3333333333333333</v>
      </c>
      <c r="O61" s="31"/>
    </row>
    <row r="62" spans="1:15" s="6" customFormat="1" ht="16.5">
      <c r="A62" s="177" t="s">
        <v>74</v>
      </c>
      <c r="B62" s="178" t="s">
        <v>337</v>
      </c>
      <c r="C62" s="150">
        <v>120000</v>
      </c>
      <c r="D62" s="141">
        <v>160000</v>
      </c>
      <c r="E62" s="146" t="s">
        <v>193</v>
      </c>
      <c r="F62" s="142">
        <v>1.3</v>
      </c>
      <c r="G62" s="143">
        <f t="shared" si="10"/>
        <v>208000</v>
      </c>
      <c r="H62" s="143">
        <f t="shared" si="8"/>
        <v>-48000</v>
      </c>
      <c r="I62" s="144"/>
      <c r="J62" s="143">
        <f t="shared" si="6"/>
        <v>210000</v>
      </c>
      <c r="K62" s="143">
        <v>210000</v>
      </c>
      <c r="L62" s="143">
        <f t="shared" si="11"/>
        <v>210000</v>
      </c>
      <c r="M62" s="132">
        <f t="shared" si="9"/>
        <v>50000</v>
      </c>
      <c r="N62" s="151">
        <f t="shared" si="12"/>
        <v>0.3125</v>
      </c>
      <c r="O62" s="31"/>
    </row>
    <row r="63" spans="1:15" s="6" customFormat="1" ht="33">
      <c r="A63" s="175" t="s">
        <v>26</v>
      </c>
      <c r="B63" s="178" t="s">
        <v>431</v>
      </c>
      <c r="C63" s="150">
        <v>270000</v>
      </c>
      <c r="D63" s="141">
        <v>380000</v>
      </c>
      <c r="E63" s="146" t="s">
        <v>193</v>
      </c>
      <c r="F63" s="142">
        <v>1.11</v>
      </c>
      <c r="G63" s="143">
        <f t="shared" si="10"/>
        <v>421800.00000000006</v>
      </c>
      <c r="H63" s="143">
        <f t="shared" si="8"/>
        <v>-41800.00000000006</v>
      </c>
      <c r="I63" s="144"/>
      <c r="J63" s="143">
        <f t="shared" si="6"/>
        <v>430000</v>
      </c>
      <c r="K63" s="143">
        <v>430000</v>
      </c>
      <c r="L63" s="143">
        <f t="shared" si="11"/>
        <v>430000</v>
      </c>
      <c r="M63" s="132">
        <f t="shared" si="9"/>
        <v>50000</v>
      </c>
      <c r="N63" s="151">
        <f t="shared" si="12"/>
        <v>0.13157894736842105</v>
      </c>
      <c r="O63" s="31"/>
    </row>
    <row r="64" spans="1:15" s="6" customFormat="1" ht="16.5">
      <c r="A64" s="175" t="s">
        <v>24</v>
      </c>
      <c r="B64" s="176" t="s">
        <v>75</v>
      </c>
      <c r="C64" s="150"/>
      <c r="D64" s="141"/>
      <c r="E64" s="146"/>
      <c r="F64" s="142"/>
      <c r="G64" s="143">
        <f t="shared" si="10"/>
        <v>0</v>
      </c>
      <c r="H64" s="143">
        <f t="shared" si="8"/>
        <v>0</v>
      </c>
      <c r="I64" s="144"/>
      <c r="J64" s="143">
        <f t="shared" si="6"/>
        <v>0</v>
      </c>
      <c r="K64" s="143"/>
      <c r="L64" s="143"/>
      <c r="M64" s="132">
        <f t="shared" si="9"/>
        <v>0</v>
      </c>
      <c r="N64" s="151"/>
      <c r="O64" s="31"/>
    </row>
    <row r="65" spans="1:15" s="6" customFormat="1" ht="16.5">
      <c r="A65" s="177" t="s">
        <v>11</v>
      </c>
      <c r="B65" s="178" t="s">
        <v>338</v>
      </c>
      <c r="C65" s="150">
        <v>150000</v>
      </c>
      <c r="D65" s="141">
        <v>400000</v>
      </c>
      <c r="E65" s="146" t="s">
        <v>193</v>
      </c>
      <c r="F65" s="142">
        <v>1.2</v>
      </c>
      <c r="G65" s="143">
        <f t="shared" si="10"/>
        <v>480000</v>
      </c>
      <c r="H65" s="143">
        <f t="shared" si="8"/>
        <v>-80000</v>
      </c>
      <c r="I65" s="144">
        <v>520000</v>
      </c>
      <c r="J65" s="143">
        <f t="shared" si="6"/>
        <v>520000</v>
      </c>
      <c r="K65" s="143">
        <v>520000</v>
      </c>
      <c r="L65" s="143">
        <f t="shared" si="11"/>
        <v>520000</v>
      </c>
      <c r="M65" s="132">
        <f t="shared" si="9"/>
        <v>120000</v>
      </c>
      <c r="N65" s="151">
        <f aca="true" t="shared" si="13" ref="N65:N71">(L65-D65)/D65</f>
        <v>0.3</v>
      </c>
      <c r="O65" s="31"/>
    </row>
    <row r="66" spans="1:15" s="6" customFormat="1" ht="33">
      <c r="A66" s="177" t="s">
        <v>12</v>
      </c>
      <c r="B66" s="178" t="s">
        <v>276</v>
      </c>
      <c r="C66" s="150">
        <v>500000</v>
      </c>
      <c r="D66" s="141">
        <v>650000</v>
      </c>
      <c r="E66" s="146" t="s">
        <v>193</v>
      </c>
      <c r="F66" s="142">
        <v>1.15</v>
      </c>
      <c r="G66" s="143">
        <f t="shared" si="10"/>
        <v>747500</v>
      </c>
      <c r="H66" s="143">
        <f t="shared" si="8"/>
        <v>-97500</v>
      </c>
      <c r="I66" s="144"/>
      <c r="J66" s="143">
        <f t="shared" si="6"/>
        <v>750000</v>
      </c>
      <c r="K66" s="143">
        <v>750000</v>
      </c>
      <c r="L66" s="143">
        <f t="shared" si="11"/>
        <v>750000</v>
      </c>
      <c r="M66" s="132">
        <f t="shared" si="9"/>
        <v>100000</v>
      </c>
      <c r="N66" s="151">
        <f t="shared" si="13"/>
        <v>0.15384615384615385</v>
      </c>
      <c r="O66" s="31"/>
    </row>
    <row r="67" spans="1:15" s="6" customFormat="1" ht="33">
      <c r="A67" s="177" t="s">
        <v>12</v>
      </c>
      <c r="B67" s="178" t="s">
        <v>277</v>
      </c>
      <c r="C67" s="150">
        <v>650000</v>
      </c>
      <c r="D67" s="141">
        <v>900000</v>
      </c>
      <c r="E67" s="146" t="s">
        <v>193</v>
      </c>
      <c r="F67" s="142">
        <v>1.3</v>
      </c>
      <c r="G67" s="143">
        <f t="shared" si="10"/>
        <v>1170000</v>
      </c>
      <c r="H67" s="143">
        <f t="shared" si="8"/>
        <v>-270000</v>
      </c>
      <c r="I67" s="144"/>
      <c r="J67" s="143">
        <f t="shared" si="6"/>
        <v>1200000</v>
      </c>
      <c r="K67" s="143">
        <v>1200000</v>
      </c>
      <c r="L67" s="143">
        <f t="shared" si="11"/>
        <v>1200000</v>
      </c>
      <c r="M67" s="132">
        <f t="shared" si="9"/>
        <v>300000</v>
      </c>
      <c r="N67" s="151">
        <f t="shared" si="13"/>
        <v>0.3333333333333333</v>
      </c>
      <c r="O67" s="31"/>
    </row>
    <row r="68" spans="1:15" s="6" customFormat="1" ht="16.5">
      <c r="A68" s="177" t="s">
        <v>55</v>
      </c>
      <c r="B68" s="178" t="s">
        <v>278</v>
      </c>
      <c r="C68" s="150">
        <v>500000</v>
      </c>
      <c r="D68" s="141">
        <v>650000</v>
      </c>
      <c r="E68" s="146" t="s">
        <v>193</v>
      </c>
      <c r="F68" s="142">
        <v>1.3</v>
      </c>
      <c r="G68" s="143">
        <f t="shared" si="10"/>
        <v>845000</v>
      </c>
      <c r="H68" s="143">
        <f t="shared" si="8"/>
        <v>-195000</v>
      </c>
      <c r="I68" s="144"/>
      <c r="J68" s="143">
        <f t="shared" si="6"/>
        <v>850000</v>
      </c>
      <c r="K68" s="143">
        <v>850000</v>
      </c>
      <c r="L68" s="143">
        <f t="shared" si="11"/>
        <v>850000</v>
      </c>
      <c r="M68" s="132">
        <f t="shared" si="9"/>
        <v>200000</v>
      </c>
      <c r="N68" s="151">
        <f t="shared" si="13"/>
        <v>0.3076923076923077</v>
      </c>
      <c r="O68" s="31"/>
    </row>
    <row r="69" spans="1:15" s="6" customFormat="1" ht="16.5">
      <c r="A69" s="177" t="s">
        <v>57</v>
      </c>
      <c r="B69" s="178" t="s">
        <v>339</v>
      </c>
      <c r="C69" s="150">
        <v>200000</v>
      </c>
      <c r="D69" s="141">
        <v>300000</v>
      </c>
      <c r="E69" s="146" t="s">
        <v>193</v>
      </c>
      <c r="F69" s="142">
        <v>1.2</v>
      </c>
      <c r="G69" s="143">
        <f t="shared" si="10"/>
        <v>360000</v>
      </c>
      <c r="H69" s="143">
        <f t="shared" si="8"/>
        <v>-60000</v>
      </c>
      <c r="I69" s="144"/>
      <c r="J69" s="143">
        <f t="shared" si="6"/>
        <v>360000</v>
      </c>
      <c r="K69" s="143">
        <v>360000</v>
      </c>
      <c r="L69" s="143">
        <v>510000</v>
      </c>
      <c r="M69" s="132">
        <f t="shared" si="9"/>
        <v>60000</v>
      </c>
      <c r="N69" s="151">
        <f t="shared" si="13"/>
        <v>0.7</v>
      </c>
      <c r="O69" s="32" t="s">
        <v>381</v>
      </c>
    </row>
    <row r="70" spans="1:15" s="6" customFormat="1" ht="16.5">
      <c r="A70" s="177" t="s">
        <v>76</v>
      </c>
      <c r="B70" s="178" t="s">
        <v>279</v>
      </c>
      <c r="C70" s="150">
        <v>80000</v>
      </c>
      <c r="D70" s="141">
        <v>120000</v>
      </c>
      <c r="E70" s="146" t="s">
        <v>193</v>
      </c>
      <c r="F70" s="142">
        <v>1.2</v>
      </c>
      <c r="G70" s="143">
        <f t="shared" si="10"/>
        <v>144000</v>
      </c>
      <c r="H70" s="143">
        <f t="shared" si="8"/>
        <v>-24000</v>
      </c>
      <c r="I70" s="144"/>
      <c r="J70" s="143">
        <f t="shared" si="6"/>
        <v>150000</v>
      </c>
      <c r="K70" s="143">
        <v>150000</v>
      </c>
      <c r="L70" s="143">
        <f t="shared" si="11"/>
        <v>150000</v>
      </c>
      <c r="M70" s="132">
        <f t="shared" si="9"/>
        <v>30000</v>
      </c>
      <c r="N70" s="151">
        <f t="shared" si="13"/>
        <v>0.25</v>
      </c>
      <c r="O70" s="31"/>
    </row>
    <row r="71" spans="1:15" s="6" customFormat="1" ht="16.5">
      <c r="A71" s="175" t="s">
        <v>25</v>
      </c>
      <c r="B71" s="179" t="s">
        <v>377</v>
      </c>
      <c r="C71" s="150">
        <v>70000</v>
      </c>
      <c r="D71" s="141">
        <v>100000</v>
      </c>
      <c r="E71" s="146" t="s">
        <v>193</v>
      </c>
      <c r="F71" s="142">
        <v>1.1</v>
      </c>
      <c r="G71" s="143">
        <f t="shared" si="10"/>
        <v>110000.00000000001</v>
      </c>
      <c r="H71" s="143">
        <f t="shared" si="8"/>
        <v>-10000.000000000015</v>
      </c>
      <c r="I71" s="144"/>
      <c r="J71" s="143">
        <f aca="true" t="shared" si="14" ref="J71:J102">K71</f>
        <v>100000</v>
      </c>
      <c r="K71" s="143">
        <v>100000</v>
      </c>
      <c r="L71" s="143">
        <f>K71</f>
        <v>100000</v>
      </c>
      <c r="M71" s="132">
        <f t="shared" si="9"/>
        <v>0</v>
      </c>
      <c r="N71" s="151">
        <f t="shared" si="13"/>
        <v>0</v>
      </c>
      <c r="O71" s="31"/>
    </row>
    <row r="72" spans="1:15" s="5" customFormat="1" ht="16.5">
      <c r="A72" s="159" t="s">
        <v>40</v>
      </c>
      <c r="B72" s="162" t="s">
        <v>78</v>
      </c>
      <c r="C72" s="163"/>
      <c r="D72" s="164"/>
      <c r="E72" s="165"/>
      <c r="F72" s="142"/>
      <c r="G72" s="143">
        <f t="shared" si="10"/>
        <v>0</v>
      </c>
      <c r="H72" s="143">
        <f t="shared" si="8"/>
        <v>0</v>
      </c>
      <c r="I72" s="144"/>
      <c r="J72" s="143">
        <f t="shared" si="14"/>
        <v>0</v>
      </c>
      <c r="K72" s="143"/>
      <c r="L72" s="143"/>
      <c r="M72" s="132">
        <f t="shared" si="9"/>
        <v>0</v>
      </c>
      <c r="N72" s="151"/>
      <c r="O72" s="4"/>
    </row>
    <row r="73" spans="1:15" s="5" customFormat="1" ht="16.5">
      <c r="A73" s="159" t="s">
        <v>27</v>
      </c>
      <c r="B73" s="160" t="s">
        <v>79</v>
      </c>
      <c r="C73" s="150"/>
      <c r="D73" s="141"/>
      <c r="E73" s="146"/>
      <c r="F73" s="142"/>
      <c r="G73" s="143">
        <f t="shared" si="10"/>
        <v>0</v>
      </c>
      <c r="H73" s="143">
        <f t="shared" si="8"/>
        <v>0</v>
      </c>
      <c r="I73" s="144"/>
      <c r="J73" s="143">
        <f t="shared" si="14"/>
        <v>0</v>
      </c>
      <c r="K73" s="143"/>
      <c r="L73" s="143"/>
      <c r="M73" s="132">
        <f t="shared" si="9"/>
        <v>0</v>
      </c>
      <c r="N73" s="151"/>
      <c r="O73" s="4"/>
    </row>
    <row r="74" spans="1:15" s="34" customFormat="1" ht="16.5">
      <c r="A74" s="161" t="s">
        <v>6</v>
      </c>
      <c r="B74" s="149" t="s">
        <v>340</v>
      </c>
      <c r="C74" s="150">
        <v>150000</v>
      </c>
      <c r="D74" s="141">
        <v>220000</v>
      </c>
      <c r="E74" s="146" t="s">
        <v>193</v>
      </c>
      <c r="F74" s="142">
        <v>1.02</v>
      </c>
      <c r="G74" s="143">
        <f t="shared" si="10"/>
        <v>224400</v>
      </c>
      <c r="H74" s="143">
        <f aca="true" t="shared" si="15" ref="H74:H105">D74-G74</f>
        <v>-4400</v>
      </c>
      <c r="I74" s="144"/>
      <c r="J74" s="143">
        <f t="shared" si="14"/>
        <v>230000</v>
      </c>
      <c r="K74" s="143">
        <v>230000</v>
      </c>
      <c r="L74" s="143">
        <v>322000</v>
      </c>
      <c r="M74" s="147">
        <f t="shared" si="9"/>
        <v>10000</v>
      </c>
      <c r="N74" s="148">
        <f aca="true" t="shared" si="16" ref="N74:N80">(L74-D74)/D74</f>
        <v>0.4636363636363636</v>
      </c>
      <c r="O74" s="35" t="s">
        <v>381</v>
      </c>
    </row>
    <row r="75" spans="1:15" s="34" customFormat="1" ht="16.5">
      <c r="A75" s="161" t="s">
        <v>7</v>
      </c>
      <c r="B75" s="149" t="s">
        <v>341</v>
      </c>
      <c r="C75" s="150">
        <v>250000</v>
      </c>
      <c r="D75" s="141">
        <v>370000</v>
      </c>
      <c r="E75" s="146" t="s">
        <v>193</v>
      </c>
      <c r="F75" s="142">
        <v>1.03</v>
      </c>
      <c r="G75" s="143">
        <f t="shared" si="10"/>
        <v>381100</v>
      </c>
      <c r="H75" s="143">
        <f t="shared" si="15"/>
        <v>-11100</v>
      </c>
      <c r="I75" s="144"/>
      <c r="J75" s="143">
        <f t="shared" si="14"/>
        <v>400000</v>
      </c>
      <c r="K75" s="143">
        <v>400000</v>
      </c>
      <c r="L75" s="143">
        <v>520000</v>
      </c>
      <c r="M75" s="147">
        <f t="shared" si="9"/>
        <v>30000</v>
      </c>
      <c r="N75" s="148">
        <f t="shared" si="16"/>
        <v>0.40540540540540543</v>
      </c>
      <c r="O75" s="35" t="s">
        <v>381</v>
      </c>
    </row>
    <row r="76" spans="1:15" s="46" customFormat="1" ht="16.5">
      <c r="A76" s="161" t="s">
        <v>8</v>
      </c>
      <c r="B76" s="149" t="s">
        <v>342</v>
      </c>
      <c r="C76" s="150">
        <v>150000</v>
      </c>
      <c r="D76" s="141">
        <v>220000</v>
      </c>
      <c r="E76" s="146" t="s">
        <v>193</v>
      </c>
      <c r="F76" s="142">
        <v>1.02</v>
      </c>
      <c r="G76" s="143">
        <f t="shared" si="10"/>
        <v>224400</v>
      </c>
      <c r="H76" s="143">
        <f t="shared" si="15"/>
        <v>-4400</v>
      </c>
      <c r="I76" s="144"/>
      <c r="J76" s="143">
        <f t="shared" si="14"/>
        <v>230000</v>
      </c>
      <c r="K76" s="143">
        <v>230000</v>
      </c>
      <c r="L76" s="143">
        <v>300000</v>
      </c>
      <c r="M76" s="180">
        <f aca="true" t="shared" si="17" ref="M76:M107">K76-D76</f>
        <v>10000</v>
      </c>
      <c r="N76" s="181">
        <f t="shared" si="16"/>
        <v>0.36363636363636365</v>
      </c>
      <c r="O76" s="29" t="s">
        <v>381</v>
      </c>
    </row>
    <row r="77" spans="1:15" s="5" customFormat="1" ht="16.5">
      <c r="A77" s="161" t="s">
        <v>9</v>
      </c>
      <c r="B77" s="149" t="s">
        <v>343</v>
      </c>
      <c r="C77" s="150">
        <v>450000</v>
      </c>
      <c r="D77" s="141">
        <v>650000</v>
      </c>
      <c r="E77" s="146" t="s">
        <v>193</v>
      </c>
      <c r="F77" s="142">
        <v>1.03</v>
      </c>
      <c r="G77" s="143">
        <f aca="true" t="shared" si="18" ref="G77:G108">D77*F77</f>
        <v>669500</v>
      </c>
      <c r="H77" s="143">
        <f t="shared" si="15"/>
        <v>-19500</v>
      </c>
      <c r="I77" s="144"/>
      <c r="J77" s="143">
        <f t="shared" si="14"/>
        <v>700000</v>
      </c>
      <c r="K77" s="143">
        <v>700000</v>
      </c>
      <c r="L77" s="143">
        <v>979999.9999999999</v>
      </c>
      <c r="M77" s="132">
        <f t="shared" si="17"/>
        <v>50000</v>
      </c>
      <c r="N77" s="151">
        <f t="shared" si="16"/>
        <v>0.5076923076923076</v>
      </c>
      <c r="O77" s="29" t="s">
        <v>381</v>
      </c>
    </row>
    <row r="78" spans="1:15" s="34" customFormat="1" ht="16.5">
      <c r="A78" s="161" t="s">
        <v>17</v>
      </c>
      <c r="B78" s="149" t="s">
        <v>344</v>
      </c>
      <c r="C78" s="150">
        <v>150000</v>
      </c>
      <c r="D78" s="141">
        <v>220000</v>
      </c>
      <c r="E78" s="146" t="s">
        <v>193</v>
      </c>
      <c r="F78" s="142">
        <v>1</v>
      </c>
      <c r="G78" s="143">
        <f t="shared" si="18"/>
        <v>220000</v>
      </c>
      <c r="H78" s="143">
        <f t="shared" si="15"/>
        <v>0</v>
      </c>
      <c r="I78" s="144"/>
      <c r="J78" s="143">
        <f t="shared" si="14"/>
        <v>220000</v>
      </c>
      <c r="K78" s="143">
        <v>220000</v>
      </c>
      <c r="L78" s="143">
        <v>308000</v>
      </c>
      <c r="M78" s="147">
        <f t="shared" si="17"/>
        <v>0</v>
      </c>
      <c r="N78" s="148">
        <f t="shared" si="16"/>
        <v>0.4</v>
      </c>
      <c r="O78" s="35" t="s">
        <v>381</v>
      </c>
    </row>
    <row r="79" spans="1:15" s="34" customFormat="1" ht="33">
      <c r="A79" s="161" t="s">
        <v>21</v>
      </c>
      <c r="B79" s="149" t="s">
        <v>280</v>
      </c>
      <c r="C79" s="150">
        <v>150000</v>
      </c>
      <c r="D79" s="141">
        <v>220000</v>
      </c>
      <c r="E79" s="146" t="s">
        <v>193</v>
      </c>
      <c r="F79" s="142">
        <v>1</v>
      </c>
      <c r="G79" s="143">
        <f t="shared" si="18"/>
        <v>220000</v>
      </c>
      <c r="H79" s="143">
        <f t="shared" si="15"/>
        <v>0</v>
      </c>
      <c r="I79" s="144"/>
      <c r="J79" s="143">
        <f t="shared" si="14"/>
        <v>220000</v>
      </c>
      <c r="K79" s="143">
        <v>220000</v>
      </c>
      <c r="L79" s="143">
        <v>308000</v>
      </c>
      <c r="M79" s="147">
        <f t="shared" si="17"/>
        <v>0</v>
      </c>
      <c r="N79" s="148">
        <f t="shared" si="16"/>
        <v>0.4</v>
      </c>
      <c r="O79" s="35" t="s">
        <v>381</v>
      </c>
    </row>
    <row r="80" spans="1:15" s="5" customFormat="1" ht="16.5">
      <c r="A80" s="159" t="s">
        <v>26</v>
      </c>
      <c r="B80" s="160" t="s">
        <v>377</v>
      </c>
      <c r="C80" s="150">
        <v>60000</v>
      </c>
      <c r="D80" s="141">
        <v>100000</v>
      </c>
      <c r="E80" s="146" t="s">
        <v>193</v>
      </c>
      <c r="F80" s="142">
        <v>1</v>
      </c>
      <c r="G80" s="143">
        <f t="shared" si="18"/>
        <v>100000</v>
      </c>
      <c r="H80" s="143">
        <f t="shared" si="15"/>
        <v>0</v>
      </c>
      <c r="I80" s="144"/>
      <c r="J80" s="143">
        <f t="shared" si="14"/>
        <v>100000</v>
      </c>
      <c r="K80" s="143">
        <v>100000</v>
      </c>
      <c r="L80" s="143">
        <v>140000</v>
      </c>
      <c r="M80" s="132">
        <f t="shared" si="17"/>
        <v>0</v>
      </c>
      <c r="N80" s="151">
        <f t="shared" si="16"/>
        <v>0.4</v>
      </c>
      <c r="O80" s="29" t="s">
        <v>381</v>
      </c>
    </row>
    <row r="81" spans="1:15" s="5" customFormat="1" ht="16.5">
      <c r="A81" s="159" t="s">
        <v>48</v>
      </c>
      <c r="B81" s="162" t="s">
        <v>81</v>
      </c>
      <c r="C81" s="163"/>
      <c r="D81" s="164"/>
      <c r="E81" s="165"/>
      <c r="F81" s="142"/>
      <c r="G81" s="143">
        <f t="shared" si="18"/>
        <v>0</v>
      </c>
      <c r="H81" s="143">
        <f t="shared" si="15"/>
        <v>0</v>
      </c>
      <c r="I81" s="144"/>
      <c r="J81" s="143">
        <f t="shared" si="14"/>
        <v>0</v>
      </c>
      <c r="K81" s="143"/>
      <c r="L81" s="143"/>
      <c r="M81" s="132">
        <f t="shared" si="17"/>
        <v>0</v>
      </c>
      <c r="N81" s="151"/>
      <c r="O81" s="4"/>
    </row>
    <row r="82" spans="1:15" s="6" customFormat="1" ht="16.5">
      <c r="A82" s="175" t="s">
        <v>27</v>
      </c>
      <c r="B82" s="176" t="s">
        <v>79</v>
      </c>
      <c r="C82" s="150"/>
      <c r="D82" s="141"/>
      <c r="E82" s="146"/>
      <c r="F82" s="142"/>
      <c r="G82" s="143">
        <f t="shared" si="18"/>
        <v>0</v>
      </c>
      <c r="H82" s="143">
        <f t="shared" si="15"/>
        <v>0</v>
      </c>
      <c r="I82" s="144"/>
      <c r="J82" s="143">
        <f t="shared" si="14"/>
        <v>0</v>
      </c>
      <c r="K82" s="143"/>
      <c r="L82" s="143"/>
      <c r="M82" s="132">
        <f t="shared" si="17"/>
        <v>0</v>
      </c>
      <c r="N82" s="151"/>
      <c r="O82" s="31"/>
    </row>
    <row r="83" spans="1:15" s="6" customFormat="1" ht="49.5">
      <c r="A83" s="177" t="s">
        <v>6</v>
      </c>
      <c r="B83" s="178" t="s">
        <v>345</v>
      </c>
      <c r="C83" s="150">
        <v>720000</v>
      </c>
      <c r="D83" s="141">
        <v>2000000</v>
      </c>
      <c r="E83" s="146" t="s">
        <v>193</v>
      </c>
      <c r="F83" s="142">
        <v>1.1</v>
      </c>
      <c r="G83" s="143">
        <f t="shared" si="18"/>
        <v>2200000</v>
      </c>
      <c r="H83" s="143">
        <f t="shared" si="15"/>
        <v>-200000</v>
      </c>
      <c r="I83" s="144"/>
      <c r="J83" s="143">
        <f t="shared" si="14"/>
        <v>2200000</v>
      </c>
      <c r="K83" s="143">
        <v>2200000</v>
      </c>
      <c r="L83" s="143">
        <f aca="true" t="shared" si="19" ref="L83:L89">K83</f>
        <v>2200000</v>
      </c>
      <c r="M83" s="132">
        <f t="shared" si="17"/>
        <v>200000</v>
      </c>
      <c r="N83" s="151">
        <f aca="true" t="shared" si="20" ref="N83:N89">(L83-D83)/D83</f>
        <v>0.1</v>
      </c>
      <c r="O83" s="31"/>
    </row>
    <row r="84" spans="1:15" s="6" customFormat="1" ht="16.5">
      <c r="A84" s="177" t="s">
        <v>7</v>
      </c>
      <c r="B84" s="178" t="s">
        <v>82</v>
      </c>
      <c r="C84" s="150">
        <v>550000</v>
      </c>
      <c r="D84" s="141">
        <v>1000000</v>
      </c>
      <c r="E84" s="146" t="s">
        <v>193</v>
      </c>
      <c r="F84" s="142">
        <v>1.1</v>
      </c>
      <c r="G84" s="143">
        <f t="shared" si="18"/>
        <v>1100000</v>
      </c>
      <c r="H84" s="143">
        <f t="shared" si="15"/>
        <v>-100000</v>
      </c>
      <c r="I84" s="144"/>
      <c r="J84" s="143">
        <f t="shared" si="14"/>
        <v>1100000</v>
      </c>
      <c r="K84" s="143">
        <v>1100000</v>
      </c>
      <c r="L84" s="143">
        <f t="shared" si="19"/>
        <v>1100000</v>
      </c>
      <c r="M84" s="132">
        <f t="shared" si="17"/>
        <v>100000</v>
      </c>
      <c r="N84" s="151">
        <f t="shared" si="20"/>
        <v>0.1</v>
      </c>
      <c r="O84" s="31"/>
    </row>
    <row r="85" spans="1:15" s="6" customFormat="1" ht="16.5">
      <c r="A85" s="177" t="s">
        <v>8</v>
      </c>
      <c r="B85" s="178" t="s">
        <v>83</v>
      </c>
      <c r="C85" s="150">
        <v>280000</v>
      </c>
      <c r="D85" s="141">
        <v>400000</v>
      </c>
      <c r="E85" s="146" t="s">
        <v>193</v>
      </c>
      <c r="F85" s="142">
        <v>1.1</v>
      </c>
      <c r="G85" s="143">
        <f t="shared" si="18"/>
        <v>440000.00000000006</v>
      </c>
      <c r="H85" s="143">
        <f t="shared" si="15"/>
        <v>-40000.00000000006</v>
      </c>
      <c r="I85" s="144"/>
      <c r="J85" s="143">
        <f t="shared" si="14"/>
        <v>450000</v>
      </c>
      <c r="K85" s="143">
        <v>450000</v>
      </c>
      <c r="L85" s="143">
        <f t="shared" si="19"/>
        <v>450000</v>
      </c>
      <c r="M85" s="132">
        <f t="shared" si="17"/>
        <v>50000</v>
      </c>
      <c r="N85" s="151">
        <f t="shared" si="20"/>
        <v>0.125</v>
      </c>
      <c r="O85" s="31"/>
    </row>
    <row r="86" spans="1:15" s="6" customFormat="1" ht="16.5">
      <c r="A86" s="177" t="s">
        <v>9</v>
      </c>
      <c r="B86" s="178" t="s">
        <v>84</v>
      </c>
      <c r="C86" s="150">
        <v>170000</v>
      </c>
      <c r="D86" s="141">
        <v>240000</v>
      </c>
      <c r="E86" s="146" t="s">
        <v>193</v>
      </c>
      <c r="F86" s="142">
        <v>1.3</v>
      </c>
      <c r="G86" s="143">
        <f t="shared" si="18"/>
        <v>312000</v>
      </c>
      <c r="H86" s="143">
        <f t="shared" si="15"/>
        <v>-72000</v>
      </c>
      <c r="I86" s="144"/>
      <c r="J86" s="143">
        <f t="shared" si="14"/>
        <v>320000</v>
      </c>
      <c r="K86" s="143">
        <v>320000</v>
      </c>
      <c r="L86" s="143">
        <f t="shared" si="19"/>
        <v>320000</v>
      </c>
      <c r="M86" s="132">
        <f t="shared" si="17"/>
        <v>80000</v>
      </c>
      <c r="N86" s="151">
        <f t="shared" si="20"/>
        <v>0.3333333333333333</v>
      </c>
      <c r="O86" s="31"/>
    </row>
    <row r="87" spans="1:15" s="6" customFormat="1" ht="16.5">
      <c r="A87" s="177" t="s">
        <v>17</v>
      </c>
      <c r="B87" s="178" t="s">
        <v>85</v>
      </c>
      <c r="C87" s="150">
        <v>130000</v>
      </c>
      <c r="D87" s="141">
        <v>180000</v>
      </c>
      <c r="E87" s="146" t="s">
        <v>193</v>
      </c>
      <c r="F87" s="142">
        <v>1.11</v>
      </c>
      <c r="G87" s="143">
        <f t="shared" si="18"/>
        <v>199800.00000000003</v>
      </c>
      <c r="H87" s="143">
        <f t="shared" si="15"/>
        <v>-19800.00000000003</v>
      </c>
      <c r="I87" s="144"/>
      <c r="J87" s="143">
        <f t="shared" si="14"/>
        <v>200000</v>
      </c>
      <c r="K87" s="143">
        <v>200000</v>
      </c>
      <c r="L87" s="143">
        <f t="shared" si="19"/>
        <v>200000</v>
      </c>
      <c r="M87" s="132">
        <f t="shared" si="17"/>
        <v>20000</v>
      </c>
      <c r="N87" s="151">
        <f t="shared" si="20"/>
        <v>0.1111111111111111</v>
      </c>
      <c r="O87" s="31"/>
    </row>
    <row r="88" spans="1:15" s="6" customFormat="1" ht="33">
      <c r="A88" s="177" t="s">
        <v>21</v>
      </c>
      <c r="B88" s="178" t="s">
        <v>86</v>
      </c>
      <c r="C88" s="150">
        <v>130000</v>
      </c>
      <c r="D88" s="141">
        <v>180000</v>
      </c>
      <c r="E88" s="146" t="s">
        <v>193</v>
      </c>
      <c r="F88" s="142">
        <v>1.3</v>
      </c>
      <c r="G88" s="143">
        <f t="shared" si="18"/>
        <v>234000</v>
      </c>
      <c r="H88" s="143">
        <f t="shared" si="15"/>
        <v>-54000</v>
      </c>
      <c r="I88" s="144"/>
      <c r="J88" s="143">
        <f t="shared" si="14"/>
        <v>250000</v>
      </c>
      <c r="K88" s="143">
        <v>250000</v>
      </c>
      <c r="L88" s="143">
        <f t="shared" si="19"/>
        <v>250000</v>
      </c>
      <c r="M88" s="132">
        <f t="shared" si="17"/>
        <v>70000</v>
      </c>
      <c r="N88" s="151">
        <f t="shared" si="20"/>
        <v>0.3888888888888889</v>
      </c>
      <c r="O88" s="31"/>
    </row>
    <row r="89" spans="1:15" s="6" customFormat="1" ht="16.5">
      <c r="A89" s="177" t="s">
        <v>22</v>
      </c>
      <c r="B89" s="178" t="s">
        <v>346</v>
      </c>
      <c r="C89" s="150">
        <v>120000</v>
      </c>
      <c r="D89" s="141">
        <v>160000</v>
      </c>
      <c r="E89" s="146" t="s">
        <v>193</v>
      </c>
      <c r="F89" s="142">
        <v>1.2</v>
      </c>
      <c r="G89" s="143">
        <f t="shared" si="18"/>
        <v>192000</v>
      </c>
      <c r="H89" s="143">
        <f t="shared" si="15"/>
        <v>-32000</v>
      </c>
      <c r="I89" s="144"/>
      <c r="J89" s="143">
        <f t="shared" si="14"/>
        <v>200000</v>
      </c>
      <c r="K89" s="143">
        <v>200000</v>
      </c>
      <c r="L89" s="143">
        <f t="shared" si="19"/>
        <v>200000</v>
      </c>
      <c r="M89" s="132">
        <f t="shared" si="17"/>
        <v>40000</v>
      </c>
      <c r="N89" s="151">
        <f t="shared" si="20"/>
        <v>0.25</v>
      </c>
      <c r="O89" s="31"/>
    </row>
    <row r="90" spans="1:15" s="6" customFormat="1" ht="16.5">
      <c r="A90" s="175" t="s">
        <v>26</v>
      </c>
      <c r="B90" s="176" t="s">
        <v>87</v>
      </c>
      <c r="C90" s="150"/>
      <c r="D90" s="141"/>
      <c r="E90" s="146"/>
      <c r="F90" s="142"/>
      <c r="G90" s="143">
        <f t="shared" si="18"/>
        <v>0</v>
      </c>
      <c r="H90" s="143">
        <f t="shared" si="15"/>
        <v>0</v>
      </c>
      <c r="I90" s="144"/>
      <c r="J90" s="143">
        <f t="shared" si="14"/>
        <v>0</v>
      </c>
      <c r="K90" s="143"/>
      <c r="L90" s="143"/>
      <c r="M90" s="132">
        <f t="shared" si="17"/>
        <v>0</v>
      </c>
      <c r="N90" s="151"/>
      <c r="O90" s="31"/>
    </row>
    <row r="91" spans="1:15" s="6" customFormat="1" ht="33">
      <c r="A91" s="177" t="s">
        <v>10</v>
      </c>
      <c r="B91" s="178" t="s">
        <v>88</v>
      </c>
      <c r="C91" s="150">
        <v>600000</v>
      </c>
      <c r="D91" s="141">
        <v>800000</v>
      </c>
      <c r="E91" s="146" t="s">
        <v>193</v>
      </c>
      <c r="F91" s="142">
        <v>1.3</v>
      </c>
      <c r="G91" s="143">
        <f t="shared" si="18"/>
        <v>1040000</v>
      </c>
      <c r="H91" s="143">
        <f t="shared" si="15"/>
        <v>-240000</v>
      </c>
      <c r="I91" s="144"/>
      <c r="J91" s="143">
        <f t="shared" si="14"/>
        <v>1050000</v>
      </c>
      <c r="K91" s="143">
        <v>1050000</v>
      </c>
      <c r="L91" s="143">
        <f>K91</f>
        <v>1050000</v>
      </c>
      <c r="M91" s="132">
        <f t="shared" si="17"/>
        <v>250000</v>
      </c>
      <c r="N91" s="151">
        <f>(L91-D91)/D91</f>
        <v>0.3125</v>
      </c>
      <c r="O91" s="31"/>
    </row>
    <row r="92" spans="1:15" s="6" customFormat="1" ht="16.5">
      <c r="A92" s="177" t="s">
        <v>3</v>
      </c>
      <c r="B92" s="178" t="s">
        <v>89</v>
      </c>
      <c r="C92" s="150">
        <v>200000</v>
      </c>
      <c r="D92" s="141">
        <v>260000</v>
      </c>
      <c r="E92" s="146" t="s">
        <v>193</v>
      </c>
      <c r="F92" s="142">
        <v>1.2</v>
      </c>
      <c r="G92" s="143">
        <f t="shared" si="18"/>
        <v>312000</v>
      </c>
      <c r="H92" s="143">
        <f t="shared" si="15"/>
        <v>-52000</v>
      </c>
      <c r="I92" s="144"/>
      <c r="J92" s="143">
        <f t="shared" si="14"/>
        <v>320000</v>
      </c>
      <c r="K92" s="143">
        <v>320000</v>
      </c>
      <c r="L92" s="143">
        <f>K92</f>
        <v>320000</v>
      </c>
      <c r="M92" s="132">
        <f t="shared" si="17"/>
        <v>60000</v>
      </c>
      <c r="N92" s="151">
        <f>(L92-D92)/D92</f>
        <v>0.23076923076923078</v>
      </c>
      <c r="O92" s="31"/>
    </row>
    <row r="93" spans="1:15" s="6" customFormat="1" ht="16.5">
      <c r="A93" s="177" t="s">
        <v>4</v>
      </c>
      <c r="B93" s="178" t="s">
        <v>90</v>
      </c>
      <c r="C93" s="150">
        <v>100000</v>
      </c>
      <c r="D93" s="141">
        <v>150000</v>
      </c>
      <c r="E93" s="146" t="s">
        <v>193</v>
      </c>
      <c r="F93" s="142">
        <v>1.2</v>
      </c>
      <c r="G93" s="143">
        <f t="shared" si="18"/>
        <v>180000</v>
      </c>
      <c r="H93" s="143">
        <f t="shared" si="15"/>
        <v>-30000</v>
      </c>
      <c r="I93" s="144"/>
      <c r="J93" s="143">
        <f t="shared" si="14"/>
        <v>180000</v>
      </c>
      <c r="K93" s="143">
        <v>180000</v>
      </c>
      <c r="L93" s="143">
        <f>K93</f>
        <v>180000</v>
      </c>
      <c r="M93" s="132">
        <f t="shared" si="17"/>
        <v>30000</v>
      </c>
      <c r="N93" s="151">
        <f>(L93-D93)/D93</f>
        <v>0.2</v>
      </c>
      <c r="O93" s="31"/>
    </row>
    <row r="94" spans="1:15" s="6" customFormat="1" ht="16.5">
      <c r="A94" s="177" t="s">
        <v>5</v>
      </c>
      <c r="B94" s="178" t="s">
        <v>91</v>
      </c>
      <c r="C94" s="150">
        <v>75000</v>
      </c>
      <c r="D94" s="141">
        <v>130000</v>
      </c>
      <c r="E94" s="146" t="s">
        <v>193</v>
      </c>
      <c r="F94" s="142">
        <v>1.2</v>
      </c>
      <c r="G94" s="143">
        <f t="shared" si="18"/>
        <v>156000</v>
      </c>
      <c r="H94" s="143">
        <f t="shared" si="15"/>
        <v>-26000</v>
      </c>
      <c r="I94" s="144"/>
      <c r="J94" s="143">
        <f t="shared" si="14"/>
        <v>160000</v>
      </c>
      <c r="K94" s="143">
        <v>160000</v>
      </c>
      <c r="L94" s="143">
        <f>K94</f>
        <v>160000</v>
      </c>
      <c r="M94" s="132">
        <f t="shared" si="17"/>
        <v>30000</v>
      </c>
      <c r="N94" s="151">
        <f>(L94-D94)/D94</f>
        <v>0.23076923076923078</v>
      </c>
      <c r="O94" s="31"/>
    </row>
    <row r="95" spans="1:15" s="6" customFormat="1" ht="16.5">
      <c r="A95" s="175" t="s">
        <v>24</v>
      </c>
      <c r="B95" s="176" t="s">
        <v>377</v>
      </c>
      <c r="C95" s="150">
        <v>60000</v>
      </c>
      <c r="D95" s="141">
        <v>100000</v>
      </c>
      <c r="E95" s="146" t="s">
        <v>193</v>
      </c>
      <c r="F95" s="142">
        <v>1</v>
      </c>
      <c r="G95" s="143">
        <f t="shared" si="18"/>
        <v>100000</v>
      </c>
      <c r="H95" s="143">
        <f t="shared" si="15"/>
        <v>0</v>
      </c>
      <c r="I95" s="144"/>
      <c r="J95" s="143">
        <f t="shared" si="14"/>
        <v>100000</v>
      </c>
      <c r="K95" s="143">
        <v>100000</v>
      </c>
      <c r="L95" s="143">
        <f>K95</f>
        <v>100000</v>
      </c>
      <c r="M95" s="132">
        <f t="shared" si="17"/>
        <v>0</v>
      </c>
      <c r="N95" s="151">
        <f>(L95-D95)/D95</f>
        <v>0</v>
      </c>
      <c r="O95" s="31"/>
    </row>
    <row r="96" spans="1:15" s="5" customFormat="1" ht="16.5">
      <c r="A96" s="159" t="s">
        <v>70</v>
      </c>
      <c r="B96" s="162" t="s">
        <v>92</v>
      </c>
      <c r="C96" s="150"/>
      <c r="D96" s="141"/>
      <c r="E96" s="146"/>
      <c r="F96" s="142"/>
      <c r="G96" s="143">
        <f t="shared" si="18"/>
        <v>0</v>
      </c>
      <c r="H96" s="143">
        <f t="shared" si="15"/>
        <v>0</v>
      </c>
      <c r="I96" s="144"/>
      <c r="J96" s="143">
        <f t="shared" si="14"/>
        <v>0</v>
      </c>
      <c r="K96" s="143"/>
      <c r="L96" s="143"/>
      <c r="M96" s="132">
        <f t="shared" si="17"/>
        <v>0</v>
      </c>
      <c r="N96" s="151"/>
      <c r="O96" s="4"/>
    </row>
    <row r="97" spans="1:15" s="7" customFormat="1" ht="16.5">
      <c r="A97" s="175" t="s">
        <v>27</v>
      </c>
      <c r="B97" s="179" t="s">
        <v>93</v>
      </c>
      <c r="C97" s="150"/>
      <c r="D97" s="141"/>
      <c r="E97" s="146"/>
      <c r="F97" s="142"/>
      <c r="G97" s="143">
        <f t="shared" si="18"/>
        <v>0</v>
      </c>
      <c r="H97" s="143">
        <f t="shared" si="15"/>
        <v>0</v>
      </c>
      <c r="I97" s="144"/>
      <c r="J97" s="143">
        <f t="shared" si="14"/>
        <v>0</v>
      </c>
      <c r="K97" s="143"/>
      <c r="L97" s="143"/>
      <c r="M97" s="132">
        <f t="shared" si="17"/>
        <v>0</v>
      </c>
      <c r="N97" s="151"/>
      <c r="O97" s="33"/>
    </row>
    <row r="98" spans="1:15" s="6" customFormat="1" ht="16.5">
      <c r="A98" s="177" t="s">
        <v>6</v>
      </c>
      <c r="B98" s="178" t="s">
        <v>347</v>
      </c>
      <c r="C98" s="150">
        <v>300000</v>
      </c>
      <c r="D98" s="141">
        <v>550000</v>
      </c>
      <c r="E98" s="146" t="s">
        <v>193</v>
      </c>
      <c r="F98" s="142">
        <v>1.09</v>
      </c>
      <c r="G98" s="143">
        <f t="shared" si="18"/>
        <v>599500</v>
      </c>
      <c r="H98" s="143">
        <f t="shared" si="15"/>
        <v>-49500</v>
      </c>
      <c r="I98" s="144"/>
      <c r="J98" s="143">
        <f t="shared" si="14"/>
        <v>600000</v>
      </c>
      <c r="K98" s="143">
        <v>600000</v>
      </c>
      <c r="L98" s="236">
        <v>720000</v>
      </c>
      <c r="M98" s="132">
        <f t="shared" si="17"/>
        <v>50000</v>
      </c>
      <c r="N98" s="151">
        <f>(L98-D98)/D98</f>
        <v>0.3090909090909091</v>
      </c>
      <c r="O98" s="32" t="s">
        <v>381</v>
      </c>
    </row>
    <row r="99" spans="1:15" s="6" customFormat="1" ht="16.5">
      <c r="A99" s="177" t="s">
        <v>7</v>
      </c>
      <c r="B99" s="178" t="s">
        <v>94</v>
      </c>
      <c r="C99" s="150">
        <v>250000</v>
      </c>
      <c r="D99" s="141">
        <v>350000</v>
      </c>
      <c r="E99" s="146" t="s">
        <v>193</v>
      </c>
      <c r="F99" s="142">
        <v>1.14</v>
      </c>
      <c r="G99" s="143">
        <f t="shared" si="18"/>
        <v>398999.99999999994</v>
      </c>
      <c r="H99" s="143">
        <f t="shared" si="15"/>
        <v>-48999.99999999994</v>
      </c>
      <c r="I99" s="144"/>
      <c r="J99" s="143">
        <f t="shared" si="14"/>
        <v>400000</v>
      </c>
      <c r="K99" s="143">
        <v>400000</v>
      </c>
      <c r="L99" s="236">
        <v>480000</v>
      </c>
      <c r="M99" s="132">
        <f t="shared" si="17"/>
        <v>50000</v>
      </c>
      <c r="N99" s="151">
        <f>(L99-D99)/D99</f>
        <v>0.37142857142857144</v>
      </c>
      <c r="O99" s="32" t="s">
        <v>381</v>
      </c>
    </row>
    <row r="100" spans="1:15" s="6" customFormat="1" ht="33">
      <c r="A100" s="177" t="s">
        <v>8</v>
      </c>
      <c r="B100" s="178" t="s">
        <v>281</v>
      </c>
      <c r="C100" s="150">
        <v>100000</v>
      </c>
      <c r="D100" s="141">
        <v>150000</v>
      </c>
      <c r="E100" s="146" t="s">
        <v>193</v>
      </c>
      <c r="F100" s="142">
        <v>1</v>
      </c>
      <c r="G100" s="143">
        <f t="shared" si="18"/>
        <v>150000</v>
      </c>
      <c r="H100" s="143">
        <f t="shared" si="15"/>
        <v>0</v>
      </c>
      <c r="I100" s="144"/>
      <c r="J100" s="143">
        <f t="shared" si="14"/>
        <v>150000</v>
      </c>
      <c r="K100" s="143">
        <v>150000</v>
      </c>
      <c r="L100" s="236">
        <v>180000</v>
      </c>
      <c r="M100" s="132">
        <f t="shared" si="17"/>
        <v>0</v>
      </c>
      <c r="N100" s="151">
        <f>(L100-D100)/D100</f>
        <v>0.2</v>
      </c>
      <c r="O100" s="32" t="s">
        <v>381</v>
      </c>
    </row>
    <row r="101" spans="1:15" s="7" customFormat="1" ht="16.5">
      <c r="A101" s="175" t="s">
        <v>26</v>
      </c>
      <c r="B101" s="179" t="s">
        <v>95</v>
      </c>
      <c r="C101" s="150"/>
      <c r="D101" s="141"/>
      <c r="E101" s="146"/>
      <c r="F101" s="142"/>
      <c r="G101" s="143">
        <f t="shared" si="18"/>
        <v>0</v>
      </c>
      <c r="H101" s="143">
        <f t="shared" si="15"/>
        <v>0</v>
      </c>
      <c r="I101" s="144"/>
      <c r="J101" s="143">
        <f t="shared" si="14"/>
        <v>0</v>
      </c>
      <c r="K101" s="143"/>
      <c r="L101" s="143"/>
      <c r="M101" s="132">
        <f t="shared" si="17"/>
        <v>0</v>
      </c>
      <c r="N101" s="151"/>
      <c r="O101" s="33"/>
    </row>
    <row r="102" spans="1:15" s="6" customFormat="1" ht="16.5">
      <c r="A102" s="177" t="s">
        <v>10</v>
      </c>
      <c r="B102" s="178" t="s">
        <v>348</v>
      </c>
      <c r="C102" s="150">
        <v>300000</v>
      </c>
      <c r="D102" s="141">
        <v>400000</v>
      </c>
      <c r="E102" s="146" t="s">
        <v>193</v>
      </c>
      <c r="F102" s="142">
        <v>1.13</v>
      </c>
      <c r="G102" s="143">
        <f t="shared" si="18"/>
        <v>451999.99999999994</v>
      </c>
      <c r="H102" s="143">
        <f t="shared" si="15"/>
        <v>-51999.99999999994</v>
      </c>
      <c r="I102" s="144"/>
      <c r="J102" s="143">
        <f t="shared" si="14"/>
        <v>460000</v>
      </c>
      <c r="K102" s="143">
        <v>460000</v>
      </c>
      <c r="L102" s="143">
        <f>K102</f>
        <v>460000</v>
      </c>
      <c r="M102" s="132">
        <f t="shared" si="17"/>
        <v>60000</v>
      </c>
      <c r="N102" s="151">
        <f>(L102-D102)/D102</f>
        <v>0.15</v>
      </c>
      <c r="O102" s="31"/>
    </row>
    <row r="103" spans="1:15" s="6" customFormat="1" ht="16.5">
      <c r="A103" s="177" t="s">
        <v>3</v>
      </c>
      <c r="B103" s="178" t="s">
        <v>96</v>
      </c>
      <c r="C103" s="150">
        <v>150000</v>
      </c>
      <c r="D103" s="141">
        <v>200000</v>
      </c>
      <c r="E103" s="146" t="s">
        <v>193</v>
      </c>
      <c r="F103" s="142">
        <v>1.13</v>
      </c>
      <c r="G103" s="143">
        <f t="shared" si="18"/>
        <v>225999.99999999997</v>
      </c>
      <c r="H103" s="143">
        <f t="shared" si="15"/>
        <v>-25999.99999999997</v>
      </c>
      <c r="I103" s="144"/>
      <c r="J103" s="143">
        <f aca="true" t="shared" si="21" ref="J103:J134">K103</f>
        <v>230000</v>
      </c>
      <c r="K103" s="143">
        <v>230000</v>
      </c>
      <c r="L103" s="143">
        <v>300000</v>
      </c>
      <c r="M103" s="132">
        <f t="shared" si="17"/>
        <v>30000</v>
      </c>
      <c r="N103" s="151">
        <f>(L103-D103)/D103</f>
        <v>0.5</v>
      </c>
      <c r="O103" s="32" t="s">
        <v>381</v>
      </c>
    </row>
    <row r="104" spans="1:15" s="6" customFormat="1" ht="16.5">
      <c r="A104" s="175" t="s">
        <v>24</v>
      </c>
      <c r="B104" s="179" t="s">
        <v>282</v>
      </c>
      <c r="C104" s="150">
        <v>90000</v>
      </c>
      <c r="D104" s="141">
        <v>130000</v>
      </c>
      <c r="E104" s="146" t="s">
        <v>193</v>
      </c>
      <c r="F104" s="142">
        <v>1.04</v>
      </c>
      <c r="G104" s="143">
        <f t="shared" si="18"/>
        <v>135200</v>
      </c>
      <c r="H104" s="143">
        <f t="shared" si="15"/>
        <v>-5200</v>
      </c>
      <c r="I104" s="144"/>
      <c r="J104" s="143">
        <f t="shared" si="21"/>
        <v>140000</v>
      </c>
      <c r="K104" s="143">
        <v>140000</v>
      </c>
      <c r="L104" s="143">
        <f>K104</f>
        <v>140000</v>
      </c>
      <c r="M104" s="132">
        <f t="shared" si="17"/>
        <v>10000</v>
      </c>
      <c r="N104" s="151">
        <f>(L104-D104)/D104</f>
        <v>0.07692307692307693</v>
      </c>
      <c r="O104" s="31"/>
    </row>
    <row r="105" spans="1:15" s="37" customFormat="1" ht="16.5">
      <c r="A105" s="175" t="s">
        <v>25</v>
      </c>
      <c r="B105" s="179" t="s">
        <v>283</v>
      </c>
      <c r="C105" s="150">
        <v>70000</v>
      </c>
      <c r="D105" s="141">
        <v>120000</v>
      </c>
      <c r="E105" s="146" t="s">
        <v>193</v>
      </c>
      <c r="F105" s="142">
        <v>1</v>
      </c>
      <c r="G105" s="143">
        <f t="shared" si="18"/>
        <v>120000</v>
      </c>
      <c r="H105" s="143">
        <f t="shared" si="15"/>
        <v>0</v>
      </c>
      <c r="I105" s="144"/>
      <c r="J105" s="143">
        <f t="shared" si="21"/>
        <v>120000</v>
      </c>
      <c r="K105" s="143">
        <v>120000</v>
      </c>
      <c r="L105" s="143">
        <v>156000</v>
      </c>
      <c r="M105" s="147">
        <f t="shared" si="17"/>
        <v>0</v>
      </c>
      <c r="N105" s="148">
        <f>(L105-D105)/D105</f>
        <v>0.3</v>
      </c>
      <c r="O105" s="36" t="s">
        <v>381</v>
      </c>
    </row>
    <row r="106" spans="1:15" s="7" customFormat="1" ht="16.5">
      <c r="A106" s="175" t="s">
        <v>28</v>
      </c>
      <c r="B106" s="179" t="s">
        <v>377</v>
      </c>
      <c r="C106" s="150">
        <v>60000</v>
      </c>
      <c r="D106" s="141">
        <v>100000</v>
      </c>
      <c r="E106" s="146" t="s">
        <v>193</v>
      </c>
      <c r="F106" s="142">
        <v>1</v>
      </c>
      <c r="G106" s="143">
        <f t="shared" si="18"/>
        <v>100000</v>
      </c>
      <c r="H106" s="143">
        <f aca="true" t="shared" si="22" ref="H106:H137">D106-G106</f>
        <v>0</v>
      </c>
      <c r="I106" s="144"/>
      <c r="J106" s="143">
        <f t="shared" si="21"/>
        <v>100000</v>
      </c>
      <c r="K106" s="143">
        <v>100000</v>
      </c>
      <c r="L106" s="143">
        <v>130000</v>
      </c>
      <c r="M106" s="132">
        <f t="shared" si="17"/>
        <v>0</v>
      </c>
      <c r="N106" s="151">
        <f>(L106-D106)/D106</f>
        <v>0.3</v>
      </c>
      <c r="O106" s="32" t="s">
        <v>381</v>
      </c>
    </row>
    <row r="107" spans="1:15" s="5" customFormat="1" ht="16.5">
      <c r="A107" s="159" t="s">
        <v>77</v>
      </c>
      <c r="B107" s="162" t="s">
        <v>98</v>
      </c>
      <c r="C107" s="150"/>
      <c r="D107" s="141"/>
      <c r="E107" s="146"/>
      <c r="F107" s="142"/>
      <c r="G107" s="143">
        <f t="shared" si="18"/>
        <v>0</v>
      </c>
      <c r="H107" s="143">
        <f t="shared" si="22"/>
        <v>0</v>
      </c>
      <c r="I107" s="144"/>
      <c r="J107" s="143">
        <f t="shared" si="21"/>
        <v>0</v>
      </c>
      <c r="K107" s="143"/>
      <c r="L107" s="143"/>
      <c r="M107" s="132">
        <f t="shared" si="17"/>
        <v>0</v>
      </c>
      <c r="N107" s="151"/>
      <c r="O107" s="4"/>
    </row>
    <row r="108" spans="1:15" s="47" customFormat="1" ht="49.5">
      <c r="A108" s="175" t="s">
        <v>27</v>
      </c>
      <c r="B108" s="178" t="s">
        <v>432</v>
      </c>
      <c r="C108" s="150">
        <v>150000</v>
      </c>
      <c r="D108" s="141">
        <v>300000</v>
      </c>
      <c r="E108" s="146" t="s">
        <v>193</v>
      </c>
      <c r="F108" s="142">
        <v>1</v>
      </c>
      <c r="G108" s="143">
        <f t="shared" si="18"/>
        <v>300000</v>
      </c>
      <c r="H108" s="143">
        <f t="shared" si="22"/>
        <v>0</v>
      </c>
      <c r="I108" s="144"/>
      <c r="J108" s="143">
        <f t="shared" si="21"/>
        <v>300000</v>
      </c>
      <c r="K108" s="143">
        <v>300000</v>
      </c>
      <c r="L108" s="143">
        <v>400000</v>
      </c>
      <c r="M108" s="180">
        <f aca="true" t="shared" si="23" ref="M108:M139">K108-D108</f>
        <v>0</v>
      </c>
      <c r="N108" s="181">
        <f>(L108-D108)/D108</f>
        <v>0.3333333333333333</v>
      </c>
      <c r="O108" s="45" t="s">
        <v>427</v>
      </c>
    </row>
    <row r="109" spans="1:15" s="6" customFormat="1" ht="33">
      <c r="A109" s="175" t="s">
        <v>26</v>
      </c>
      <c r="B109" s="179" t="s">
        <v>349</v>
      </c>
      <c r="C109" s="150"/>
      <c r="D109" s="141"/>
      <c r="E109" s="146"/>
      <c r="F109" s="142"/>
      <c r="G109" s="143">
        <f aca="true" t="shared" si="24" ref="G109:G140">D109*F109</f>
        <v>0</v>
      </c>
      <c r="H109" s="143">
        <f t="shared" si="22"/>
        <v>0</v>
      </c>
      <c r="I109" s="144"/>
      <c r="J109" s="143">
        <f t="shared" si="21"/>
        <v>0</v>
      </c>
      <c r="K109" s="143"/>
      <c r="L109" s="143"/>
      <c r="M109" s="132">
        <f t="shared" si="23"/>
        <v>0</v>
      </c>
      <c r="N109" s="151"/>
      <c r="O109" s="31"/>
    </row>
    <row r="110" spans="1:15" s="6" customFormat="1" ht="30" customHeight="1">
      <c r="A110" s="177" t="s">
        <v>10</v>
      </c>
      <c r="B110" s="178" t="s">
        <v>287</v>
      </c>
      <c r="C110" s="150">
        <v>150000</v>
      </c>
      <c r="D110" s="141">
        <v>220000</v>
      </c>
      <c r="E110" s="146" t="s">
        <v>193</v>
      </c>
      <c r="F110" s="142">
        <v>1.1</v>
      </c>
      <c r="G110" s="143">
        <f t="shared" si="24"/>
        <v>242000.00000000003</v>
      </c>
      <c r="H110" s="143">
        <f t="shared" si="22"/>
        <v>-22000.00000000003</v>
      </c>
      <c r="I110" s="144"/>
      <c r="J110" s="143">
        <f t="shared" si="21"/>
        <v>250000</v>
      </c>
      <c r="K110" s="143">
        <v>250000</v>
      </c>
      <c r="L110" s="143">
        <v>350000</v>
      </c>
      <c r="M110" s="132">
        <f t="shared" si="23"/>
        <v>30000</v>
      </c>
      <c r="N110" s="151">
        <f aca="true" t="shared" si="25" ref="N110:N118">(L110-D110)/D110</f>
        <v>0.5909090909090909</v>
      </c>
      <c r="O110" s="41" t="s">
        <v>427</v>
      </c>
    </row>
    <row r="111" spans="1:15" s="6" customFormat="1" ht="16.5">
      <c r="A111" s="177" t="s">
        <v>3</v>
      </c>
      <c r="B111" s="178" t="s">
        <v>284</v>
      </c>
      <c r="C111" s="150">
        <v>120000</v>
      </c>
      <c r="D111" s="141">
        <v>220000</v>
      </c>
      <c r="E111" s="146" t="s">
        <v>193</v>
      </c>
      <c r="F111" s="142">
        <v>1.14</v>
      </c>
      <c r="G111" s="143">
        <f t="shared" si="24"/>
        <v>250799.99999999997</v>
      </c>
      <c r="H111" s="143">
        <f t="shared" si="22"/>
        <v>-30799.99999999997</v>
      </c>
      <c r="I111" s="144"/>
      <c r="J111" s="143">
        <f t="shared" si="21"/>
        <v>260000</v>
      </c>
      <c r="K111" s="143">
        <v>260000</v>
      </c>
      <c r="L111" s="143">
        <v>365000</v>
      </c>
      <c r="M111" s="132">
        <f t="shared" si="23"/>
        <v>40000</v>
      </c>
      <c r="N111" s="151">
        <f t="shared" si="25"/>
        <v>0.6590909090909091</v>
      </c>
      <c r="O111" s="41" t="s">
        <v>427</v>
      </c>
    </row>
    <row r="112" spans="1:15" s="6" customFormat="1" ht="33">
      <c r="A112" s="177" t="s">
        <v>4</v>
      </c>
      <c r="B112" s="178" t="s">
        <v>285</v>
      </c>
      <c r="C112" s="150">
        <v>180000</v>
      </c>
      <c r="D112" s="141">
        <v>320000</v>
      </c>
      <c r="E112" s="146" t="s">
        <v>193</v>
      </c>
      <c r="F112" s="142">
        <v>1.13</v>
      </c>
      <c r="G112" s="143">
        <f t="shared" si="24"/>
        <v>361599.99999999994</v>
      </c>
      <c r="H112" s="143">
        <f t="shared" si="22"/>
        <v>-41599.99999999994</v>
      </c>
      <c r="I112" s="144"/>
      <c r="J112" s="143">
        <f t="shared" si="21"/>
        <v>370000</v>
      </c>
      <c r="K112" s="143">
        <v>370000</v>
      </c>
      <c r="L112" s="143">
        <v>517999.99999999994</v>
      </c>
      <c r="M112" s="132">
        <f t="shared" si="23"/>
        <v>50000</v>
      </c>
      <c r="N112" s="151">
        <f t="shared" si="25"/>
        <v>0.6187499999999998</v>
      </c>
      <c r="O112" s="41" t="s">
        <v>427</v>
      </c>
    </row>
    <row r="113" spans="1:15" s="6" customFormat="1" ht="16.5">
      <c r="A113" s="177" t="s">
        <v>5</v>
      </c>
      <c r="B113" s="178" t="s">
        <v>350</v>
      </c>
      <c r="C113" s="150">
        <v>130000</v>
      </c>
      <c r="D113" s="141">
        <v>170000</v>
      </c>
      <c r="E113" s="146" t="s">
        <v>193</v>
      </c>
      <c r="F113" s="142">
        <v>1.13</v>
      </c>
      <c r="G113" s="143">
        <f t="shared" si="24"/>
        <v>192099.99999999997</v>
      </c>
      <c r="H113" s="143">
        <f t="shared" si="22"/>
        <v>-22099.99999999997</v>
      </c>
      <c r="I113" s="144"/>
      <c r="J113" s="143">
        <f t="shared" si="21"/>
        <v>200000</v>
      </c>
      <c r="K113" s="143">
        <v>200000</v>
      </c>
      <c r="L113" s="143">
        <v>280000</v>
      </c>
      <c r="M113" s="132">
        <f t="shared" si="23"/>
        <v>30000</v>
      </c>
      <c r="N113" s="151">
        <f t="shared" si="25"/>
        <v>0.6470588235294118</v>
      </c>
      <c r="O113" s="41" t="s">
        <v>427</v>
      </c>
    </row>
    <row r="114" spans="1:15" s="6" customFormat="1" ht="16.5">
      <c r="A114" s="177" t="s">
        <v>18</v>
      </c>
      <c r="B114" s="178" t="s">
        <v>286</v>
      </c>
      <c r="C114" s="150">
        <v>100000</v>
      </c>
      <c r="D114" s="141">
        <v>150000</v>
      </c>
      <c r="E114" s="146" t="s">
        <v>193</v>
      </c>
      <c r="F114" s="142">
        <v>1</v>
      </c>
      <c r="G114" s="143">
        <f t="shared" si="24"/>
        <v>150000</v>
      </c>
      <c r="H114" s="143">
        <f t="shared" si="22"/>
        <v>0</v>
      </c>
      <c r="I114" s="144"/>
      <c r="J114" s="143">
        <f t="shared" si="21"/>
        <v>150000</v>
      </c>
      <c r="K114" s="143">
        <v>150000</v>
      </c>
      <c r="L114" s="143">
        <f>K114</f>
        <v>150000</v>
      </c>
      <c r="M114" s="132">
        <f t="shared" si="23"/>
        <v>0</v>
      </c>
      <c r="N114" s="151">
        <f t="shared" si="25"/>
        <v>0</v>
      </c>
      <c r="O114" s="31"/>
    </row>
    <row r="115" spans="1:15" s="6" customFormat="1" ht="16.5">
      <c r="A115" s="175" t="s">
        <v>24</v>
      </c>
      <c r="B115" s="179" t="s">
        <v>99</v>
      </c>
      <c r="C115" s="150">
        <v>90000</v>
      </c>
      <c r="D115" s="141">
        <v>170000</v>
      </c>
      <c r="E115" s="146" t="s">
        <v>193</v>
      </c>
      <c r="F115" s="142">
        <v>1.12</v>
      </c>
      <c r="G115" s="143">
        <f t="shared" si="24"/>
        <v>190400.00000000003</v>
      </c>
      <c r="H115" s="143">
        <f t="shared" si="22"/>
        <v>-20400.00000000003</v>
      </c>
      <c r="I115" s="144"/>
      <c r="J115" s="143">
        <f t="shared" si="21"/>
        <v>200000</v>
      </c>
      <c r="K115" s="143">
        <v>200000</v>
      </c>
      <c r="L115" s="143">
        <v>240000</v>
      </c>
      <c r="M115" s="180">
        <f t="shared" si="23"/>
        <v>30000</v>
      </c>
      <c r="N115" s="181">
        <f t="shared" si="25"/>
        <v>0.4117647058823529</v>
      </c>
      <c r="O115" s="32"/>
    </row>
    <row r="116" spans="1:15" s="6" customFormat="1" ht="16.5">
      <c r="A116" s="175" t="s">
        <v>25</v>
      </c>
      <c r="B116" s="179" t="s">
        <v>100</v>
      </c>
      <c r="C116" s="150">
        <v>80000</v>
      </c>
      <c r="D116" s="141">
        <v>160000</v>
      </c>
      <c r="E116" s="146" t="s">
        <v>193</v>
      </c>
      <c r="F116" s="142">
        <v>1</v>
      </c>
      <c r="G116" s="143">
        <f t="shared" si="24"/>
        <v>160000</v>
      </c>
      <c r="H116" s="143">
        <f t="shared" si="22"/>
        <v>0</v>
      </c>
      <c r="I116" s="144"/>
      <c r="J116" s="143">
        <f t="shared" si="21"/>
        <v>160000</v>
      </c>
      <c r="K116" s="143">
        <v>160000</v>
      </c>
      <c r="L116" s="143">
        <v>208000</v>
      </c>
      <c r="M116" s="132">
        <f t="shared" si="23"/>
        <v>0</v>
      </c>
      <c r="N116" s="151">
        <f t="shared" si="25"/>
        <v>0.3</v>
      </c>
      <c r="O116" s="41" t="s">
        <v>427</v>
      </c>
    </row>
    <row r="117" spans="1:15" s="6" customFormat="1" ht="33">
      <c r="A117" s="175" t="s">
        <v>28</v>
      </c>
      <c r="B117" s="176" t="s">
        <v>288</v>
      </c>
      <c r="C117" s="150">
        <v>70000</v>
      </c>
      <c r="D117" s="141">
        <v>120000</v>
      </c>
      <c r="E117" s="146" t="s">
        <v>193</v>
      </c>
      <c r="F117" s="142">
        <v>1</v>
      </c>
      <c r="G117" s="143">
        <f t="shared" si="24"/>
        <v>120000</v>
      </c>
      <c r="H117" s="143">
        <f t="shared" si="22"/>
        <v>0</v>
      </c>
      <c r="I117" s="144"/>
      <c r="J117" s="143">
        <f t="shared" si="21"/>
        <v>120000</v>
      </c>
      <c r="K117" s="143">
        <v>120000</v>
      </c>
      <c r="L117" s="143">
        <v>150000</v>
      </c>
      <c r="M117" s="132">
        <f t="shared" si="23"/>
        <v>0</v>
      </c>
      <c r="N117" s="151">
        <f t="shared" si="25"/>
        <v>0.25</v>
      </c>
      <c r="O117" s="41" t="s">
        <v>427</v>
      </c>
    </row>
    <row r="118" spans="1:15" s="38" customFormat="1" ht="16.5">
      <c r="A118" s="175" t="s">
        <v>29</v>
      </c>
      <c r="B118" s="176" t="s">
        <v>377</v>
      </c>
      <c r="C118" s="150">
        <v>60000</v>
      </c>
      <c r="D118" s="141">
        <v>100000</v>
      </c>
      <c r="E118" s="146" t="s">
        <v>193</v>
      </c>
      <c r="F118" s="142">
        <v>1</v>
      </c>
      <c r="G118" s="143">
        <f t="shared" si="24"/>
        <v>100000</v>
      </c>
      <c r="H118" s="143">
        <f t="shared" si="22"/>
        <v>0</v>
      </c>
      <c r="I118" s="144"/>
      <c r="J118" s="143">
        <f t="shared" si="21"/>
        <v>100000</v>
      </c>
      <c r="K118" s="143">
        <v>100000</v>
      </c>
      <c r="L118" s="143">
        <v>120000</v>
      </c>
      <c r="M118" s="147">
        <f t="shared" si="23"/>
        <v>0</v>
      </c>
      <c r="N118" s="148">
        <f t="shared" si="25"/>
        <v>0.2</v>
      </c>
      <c r="O118" s="43" t="s">
        <v>427</v>
      </c>
    </row>
    <row r="119" spans="1:15" s="5" customFormat="1" ht="16.5">
      <c r="A119" s="159" t="s">
        <v>80</v>
      </c>
      <c r="B119" s="162" t="s">
        <v>102</v>
      </c>
      <c r="C119" s="163"/>
      <c r="D119" s="164"/>
      <c r="E119" s="165"/>
      <c r="F119" s="142"/>
      <c r="G119" s="143">
        <f t="shared" si="24"/>
        <v>0</v>
      </c>
      <c r="H119" s="143">
        <f t="shared" si="22"/>
        <v>0</v>
      </c>
      <c r="I119" s="144"/>
      <c r="J119" s="143">
        <f t="shared" si="21"/>
        <v>0</v>
      </c>
      <c r="K119" s="143"/>
      <c r="L119" s="143"/>
      <c r="M119" s="132">
        <f t="shared" si="23"/>
        <v>0</v>
      </c>
      <c r="N119" s="151"/>
      <c r="O119" s="4"/>
    </row>
    <row r="120" spans="1:15" s="5" customFormat="1" ht="16.5">
      <c r="A120" s="159" t="s">
        <v>27</v>
      </c>
      <c r="B120" s="162" t="s">
        <v>103</v>
      </c>
      <c r="C120" s="150"/>
      <c r="D120" s="141"/>
      <c r="E120" s="146"/>
      <c r="F120" s="142"/>
      <c r="G120" s="143">
        <f t="shared" si="24"/>
        <v>0</v>
      </c>
      <c r="H120" s="143">
        <f t="shared" si="22"/>
        <v>0</v>
      </c>
      <c r="I120" s="144"/>
      <c r="J120" s="143">
        <f t="shared" si="21"/>
        <v>0</v>
      </c>
      <c r="K120" s="143"/>
      <c r="L120" s="143"/>
      <c r="M120" s="132">
        <f t="shared" si="23"/>
        <v>0</v>
      </c>
      <c r="N120" s="151"/>
      <c r="O120" s="4"/>
    </row>
    <row r="121" spans="1:15" s="5" customFormat="1" ht="33">
      <c r="A121" s="161" t="s">
        <v>6</v>
      </c>
      <c r="B121" s="149" t="s">
        <v>351</v>
      </c>
      <c r="C121" s="150">
        <v>2200000</v>
      </c>
      <c r="D121" s="141">
        <v>4800000</v>
      </c>
      <c r="E121" s="146" t="s">
        <v>193</v>
      </c>
      <c r="F121" s="142">
        <v>1.1</v>
      </c>
      <c r="G121" s="143">
        <f t="shared" si="24"/>
        <v>5280000</v>
      </c>
      <c r="H121" s="143">
        <f t="shared" si="22"/>
        <v>-480000</v>
      </c>
      <c r="I121" s="144"/>
      <c r="J121" s="143">
        <f t="shared" si="21"/>
        <v>5300000</v>
      </c>
      <c r="K121" s="143">
        <v>5300000</v>
      </c>
      <c r="L121" s="143">
        <f aca="true" t="shared" si="26" ref="L121:L126">K121</f>
        <v>5300000</v>
      </c>
      <c r="M121" s="132">
        <f t="shared" si="23"/>
        <v>500000</v>
      </c>
      <c r="N121" s="151">
        <f aca="true" t="shared" si="27" ref="N121:N130">(L121-D121)/D121</f>
        <v>0.10416666666666667</v>
      </c>
      <c r="O121" s="4"/>
    </row>
    <row r="122" spans="1:15" s="5" customFormat="1" ht="33">
      <c r="A122" s="161" t="s">
        <v>7</v>
      </c>
      <c r="B122" s="149" t="s">
        <v>352</v>
      </c>
      <c r="C122" s="150">
        <v>1000000</v>
      </c>
      <c r="D122" s="141">
        <v>2200000</v>
      </c>
      <c r="E122" s="146" t="s">
        <v>193</v>
      </c>
      <c r="F122" s="142">
        <v>1.05</v>
      </c>
      <c r="G122" s="143">
        <f t="shared" si="24"/>
        <v>2310000</v>
      </c>
      <c r="H122" s="143">
        <f t="shared" si="22"/>
        <v>-110000</v>
      </c>
      <c r="I122" s="144"/>
      <c r="J122" s="143">
        <f t="shared" si="21"/>
        <v>2350000</v>
      </c>
      <c r="K122" s="143">
        <v>2350000</v>
      </c>
      <c r="L122" s="143">
        <f t="shared" si="26"/>
        <v>2350000</v>
      </c>
      <c r="M122" s="132">
        <f t="shared" si="23"/>
        <v>150000</v>
      </c>
      <c r="N122" s="151">
        <f t="shared" si="27"/>
        <v>0.06818181818181818</v>
      </c>
      <c r="O122" s="4"/>
    </row>
    <row r="123" spans="1:15" s="5" customFormat="1" ht="33">
      <c r="A123" s="161" t="s">
        <v>8</v>
      </c>
      <c r="B123" s="149" t="s">
        <v>353</v>
      </c>
      <c r="C123" s="150">
        <v>800000</v>
      </c>
      <c r="D123" s="141">
        <v>1100000</v>
      </c>
      <c r="E123" s="146" t="s">
        <v>193</v>
      </c>
      <c r="F123" s="142">
        <v>1.09</v>
      </c>
      <c r="G123" s="143">
        <f t="shared" si="24"/>
        <v>1199000</v>
      </c>
      <c r="H123" s="143">
        <f t="shared" si="22"/>
        <v>-99000</v>
      </c>
      <c r="I123" s="144"/>
      <c r="J123" s="143">
        <f t="shared" si="21"/>
        <v>1200000</v>
      </c>
      <c r="K123" s="143">
        <v>1200000</v>
      </c>
      <c r="L123" s="143">
        <f t="shared" si="26"/>
        <v>1200000</v>
      </c>
      <c r="M123" s="132">
        <f t="shared" si="23"/>
        <v>100000</v>
      </c>
      <c r="N123" s="151">
        <f t="shared" si="27"/>
        <v>0.09090909090909091</v>
      </c>
      <c r="O123" s="4"/>
    </row>
    <row r="124" spans="1:15" s="5" customFormat="1" ht="16.5">
      <c r="A124" s="161" t="s">
        <v>9</v>
      </c>
      <c r="B124" s="149" t="s">
        <v>354</v>
      </c>
      <c r="C124" s="150">
        <v>400000</v>
      </c>
      <c r="D124" s="141">
        <v>550000</v>
      </c>
      <c r="E124" s="146" t="s">
        <v>193</v>
      </c>
      <c r="F124" s="142">
        <v>1.2</v>
      </c>
      <c r="G124" s="143">
        <f t="shared" si="24"/>
        <v>660000</v>
      </c>
      <c r="H124" s="143">
        <f t="shared" si="22"/>
        <v>-110000</v>
      </c>
      <c r="I124" s="144"/>
      <c r="J124" s="143">
        <f t="shared" si="21"/>
        <v>660000</v>
      </c>
      <c r="K124" s="143">
        <v>660000</v>
      </c>
      <c r="L124" s="143">
        <f t="shared" si="26"/>
        <v>660000</v>
      </c>
      <c r="M124" s="132">
        <f t="shared" si="23"/>
        <v>110000</v>
      </c>
      <c r="N124" s="151">
        <f t="shared" si="27"/>
        <v>0.2</v>
      </c>
      <c r="O124" s="4"/>
    </row>
    <row r="125" spans="1:15" s="5" customFormat="1" ht="16.5">
      <c r="A125" s="161" t="s">
        <v>17</v>
      </c>
      <c r="B125" s="149" t="s">
        <v>355</v>
      </c>
      <c r="C125" s="150">
        <v>100000</v>
      </c>
      <c r="D125" s="141">
        <v>150000</v>
      </c>
      <c r="E125" s="146" t="s">
        <v>193</v>
      </c>
      <c r="F125" s="142">
        <v>1</v>
      </c>
      <c r="G125" s="143">
        <f t="shared" si="24"/>
        <v>150000</v>
      </c>
      <c r="H125" s="143">
        <f t="shared" si="22"/>
        <v>0</v>
      </c>
      <c r="I125" s="144"/>
      <c r="J125" s="143">
        <f t="shared" si="21"/>
        <v>150000</v>
      </c>
      <c r="K125" s="143">
        <v>150000</v>
      </c>
      <c r="L125" s="143">
        <f t="shared" si="26"/>
        <v>150000</v>
      </c>
      <c r="M125" s="132">
        <f t="shared" si="23"/>
        <v>0</v>
      </c>
      <c r="N125" s="151">
        <f t="shared" si="27"/>
        <v>0</v>
      </c>
      <c r="O125" s="4"/>
    </row>
    <row r="126" spans="1:15" s="5" customFormat="1" ht="16.5">
      <c r="A126" s="161" t="s">
        <v>21</v>
      </c>
      <c r="B126" s="149" t="s">
        <v>356</v>
      </c>
      <c r="C126" s="150">
        <v>90000</v>
      </c>
      <c r="D126" s="141">
        <v>130000</v>
      </c>
      <c r="E126" s="146" t="s">
        <v>193</v>
      </c>
      <c r="F126" s="142">
        <v>1.04</v>
      </c>
      <c r="G126" s="143">
        <f t="shared" si="24"/>
        <v>135200</v>
      </c>
      <c r="H126" s="143">
        <f t="shared" si="22"/>
        <v>-5200</v>
      </c>
      <c r="I126" s="144"/>
      <c r="J126" s="143">
        <f t="shared" si="21"/>
        <v>140000</v>
      </c>
      <c r="K126" s="143">
        <v>140000</v>
      </c>
      <c r="L126" s="143">
        <f t="shared" si="26"/>
        <v>140000</v>
      </c>
      <c r="M126" s="132">
        <f t="shared" si="23"/>
        <v>10000</v>
      </c>
      <c r="N126" s="151">
        <f t="shared" si="27"/>
        <v>0.07692307692307693</v>
      </c>
      <c r="O126" s="4"/>
    </row>
    <row r="127" spans="1:15" s="5" customFormat="1" ht="16.5">
      <c r="A127" s="161" t="s">
        <v>22</v>
      </c>
      <c r="B127" s="149" t="s">
        <v>357</v>
      </c>
      <c r="C127" s="150">
        <v>100000</v>
      </c>
      <c r="D127" s="141">
        <v>150000</v>
      </c>
      <c r="E127" s="146" t="s">
        <v>193</v>
      </c>
      <c r="F127" s="142">
        <v>1</v>
      </c>
      <c r="G127" s="143">
        <f t="shared" si="24"/>
        <v>150000</v>
      </c>
      <c r="H127" s="143">
        <f t="shared" si="22"/>
        <v>0</v>
      </c>
      <c r="I127" s="144"/>
      <c r="J127" s="143">
        <f t="shared" si="21"/>
        <v>150000</v>
      </c>
      <c r="K127" s="143">
        <v>150000</v>
      </c>
      <c r="L127" s="143">
        <v>210000</v>
      </c>
      <c r="M127" s="132">
        <f t="shared" si="23"/>
        <v>0</v>
      </c>
      <c r="N127" s="151">
        <f t="shared" si="27"/>
        <v>0.4</v>
      </c>
      <c r="O127" s="41" t="s">
        <v>427</v>
      </c>
    </row>
    <row r="128" spans="1:15" s="5" customFormat="1" ht="16.5">
      <c r="A128" s="161" t="s">
        <v>23</v>
      </c>
      <c r="B128" s="149" t="s">
        <v>358</v>
      </c>
      <c r="C128" s="150">
        <v>500000</v>
      </c>
      <c r="D128" s="141">
        <v>900000</v>
      </c>
      <c r="E128" s="146" t="s">
        <v>193</v>
      </c>
      <c r="F128" s="142">
        <v>1.11</v>
      </c>
      <c r="G128" s="143">
        <f t="shared" si="24"/>
        <v>999000.0000000001</v>
      </c>
      <c r="H128" s="143">
        <f t="shared" si="22"/>
        <v>-99000.00000000012</v>
      </c>
      <c r="I128" s="144"/>
      <c r="J128" s="143">
        <f t="shared" si="21"/>
        <v>1000000</v>
      </c>
      <c r="K128" s="143">
        <v>1000000</v>
      </c>
      <c r="L128" s="143">
        <f>K128</f>
        <v>1000000</v>
      </c>
      <c r="M128" s="132">
        <f t="shared" si="23"/>
        <v>100000</v>
      </c>
      <c r="N128" s="151">
        <f t="shared" si="27"/>
        <v>0.1111111111111111</v>
      </c>
      <c r="O128" s="4"/>
    </row>
    <row r="129" spans="1:15" s="5" customFormat="1" ht="16.5">
      <c r="A129" s="161" t="s">
        <v>73</v>
      </c>
      <c r="B129" s="149" t="s">
        <v>359</v>
      </c>
      <c r="C129" s="150">
        <v>150000</v>
      </c>
      <c r="D129" s="141">
        <v>300000</v>
      </c>
      <c r="E129" s="146" t="s">
        <v>193</v>
      </c>
      <c r="F129" s="142">
        <v>1</v>
      </c>
      <c r="G129" s="143">
        <f t="shared" si="24"/>
        <v>300000</v>
      </c>
      <c r="H129" s="143">
        <f t="shared" si="22"/>
        <v>0</v>
      </c>
      <c r="I129" s="144"/>
      <c r="J129" s="143">
        <f t="shared" si="21"/>
        <v>300000</v>
      </c>
      <c r="K129" s="143">
        <v>300000</v>
      </c>
      <c r="L129" s="143">
        <f>K129</f>
        <v>300000</v>
      </c>
      <c r="M129" s="132">
        <f t="shared" si="23"/>
        <v>0</v>
      </c>
      <c r="N129" s="151">
        <f t="shared" si="27"/>
        <v>0</v>
      </c>
      <c r="O129" s="4"/>
    </row>
    <row r="130" spans="1:15" s="5" customFormat="1" ht="16.5">
      <c r="A130" s="161" t="s">
        <v>74</v>
      </c>
      <c r="B130" s="149" t="s">
        <v>289</v>
      </c>
      <c r="C130" s="150">
        <v>100000</v>
      </c>
      <c r="D130" s="141">
        <v>150000</v>
      </c>
      <c r="E130" s="146" t="s">
        <v>193</v>
      </c>
      <c r="F130" s="142">
        <v>1</v>
      </c>
      <c r="G130" s="143">
        <f t="shared" si="24"/>
        <v>150000</v>
      </c>
      <c r="H130" s="143">
        <f t="shared" si="22"/>
        <v>0</v>
      </c>
      <c r="I130" s="144"/>
      <c r="J130" s="143">
        <f t="shared" si="21"/>
        <v>150000</v>
      </c>
      <c r="K130" s="143">
        <v>150000</v>
      </c>
      <c r="L130" s="143">
        <f>K130</f>
        <v>150000</v>
      </c>
      <c r="M130" s="132">
        <f t="shared" si="23"/>
        <v>0</v>
      </c>
      <c r="N130" s="151">
        <f t="shared" si="27"/>
        <v>0</v>
      </c>
      <c r="O130" s="4"/>
    </row>
    <row r="131" spans="1:15" s="5" customFormat="1" ht="16.5">
      <c r="A131" s="159" t="s">
        <v>26</v>
      </c>
      <c r="B131" s="162" t="s">
        <v>104</v>
      </c>
      <c r="C131" s="150"/>
      <c r="D131" s="141"/>
      <c r="E131" s="146"/>
      <c r="F131" s="142"/>
      <c r="G131" s="143">
        <f t="shared" si="24"/>
        <v>0</v>
      </c>
      <c r="H131" s="143">
        <f t="shared" si="22"/>
        <v>0</v>
      </c>
      <c r="I131" s="144"/>
      <c r="J131" s="143">
        <f t="shared" si="21"/>
        <v>0</v>
      </c>
      <c r="K131" s="143"/>
      <c r="L131" s="143"/>
      <c r="M131" s="132">
        <f t="shared" si="23"/>
        <v>0</v>
      </c>
      <c r="N131" s="151"/>
      <c r="O131" s="4"/>
    </row>
    <row r="132" spans="1:15" s="5" customFormat="1" ht="33">
      <c r="A132" s="161" t="s">
        <v>10</v>
      </c>
      <c r="B132" s="182" t="s">
        <v>290</v>
      </c>
      <c r="C132" s="150"/>
      <c r="D132" s="141">
        <v>160000</v>
      </c>
      <c r="E132" s="146" t="s">
        <v>195</v>
      </c>
      <c r="F132" s="142">
        <v>1</v>
      </c>
      <c r="G132" s="143">
        <f t="shared" si="24"/>
        <v>160000</v>
      </c>
      <c r="H132" s="143">
        <f t="shared" si="22"/>
        <v>0</v>
      </c>
      <c r="I132" s="144"/>
      <c r="J132" s="143">
        <f t="shared" si="21"/>
        <v>160000</v>
      </c>
      <c r="K132" s="143">
        <v>160000</v>
      </c>
      <c r="L132" s="143">
        <f>K132</f>
        <v>160000</v>
      </c>
      <c r="M132" s="132">
        <f t="shared" si="23"/>
        <v>0</v>
      </c>
      <c r="N132" s="151">
        <f aca="true" t="shared" si="28" ref="N132:N142">(L132-D132)/D132</f>
        <v>0</v>
      </c>
      <c r="O132" s="4"/>
    </row>
    <row r="133" spans="1:15" s="5" customFormat="1" ht="16.5">
      <c r="A133" s="161" t="s">
        <v>3</v>
      </c>
      <c r="B133" s="145" t="s">
        <v>291</v>
      </c>
      <c r="C133" s="150">
        <v>90000</v>
      </c>
      <c r="D133" s="141">
        <v>120000</v>
      </c>
      <c r="E133" s="146" t="s">
        <v>193</v>
      </c>
      <c r="F133" s="142">
        <v>1.13</v>
      </c>
      <c r="G133" s="143">
        <f t="shared" si="24"/>
        <v>135600</v>
      </c>
      <c r="H133" s="143">
        <f t="shared" si="22"/>
        <v>-15600</v>
      </c>
      <c r="I133" s="144"/>
      <c r="J133" s="143">
        <f t="shared" si="21"/>
        <v>140000</v>
      </c>
      <c r="K133" s="143">
        <v>140000</v>
      </c>
      <c r="L133" s="143">
        <f>K133</f>
        <v>140000</v>
      </c>
      <c r="M133" s="132">
        <f t="shared" si="23"/>
        <v>20000</v>
      </c>
      <c r="N133" s="151">
        <f t="shared" si="28"/>
        <v>0.16666666666666666</v>
      </c>
      <c r="O133" s="4"/>
    </row>
    <row r="134" spans="1:15" s="5" customFormat="1" ht="16.5">
      <c r="A134" s="161" t="s">
        <v>4</v>
      </c>
      <c r="B134" s="149" t="s">
        <v>360</v>
      </c>
      <c r="C134" s="150">
        <v>400000</v>
      </c>
      <c r="D134" s="141">
        <v>550000</v>
      </c>
      <c r="E134" s="146" t="s">
        <v>193</v>
      </c>
      <c r="F134" s="142">
        <v>1.09</v>
      </c>
      <c r="G134" s="143">
        <f t="shared" si="24"/>
        <v>599500</v>
      </c>
      <c r="H134" s="143">
        <f t="shared" si="22"/>
        <v>-49500</v>
      </c>
      <c r="I134" s="144"/>
      <c r="J134" s="143">
        <f t="shared" si="21"/>
        <v>600000</v>
      </c>
      <c r="K134" s="143">
        <v>600000</v>
      </c>
      <c r="L134" s="143">
        <f>K134</f>
        <v>600000</v>
      </c>
      <c r="M134" s="132">
        <f t="shared" si="23"/>
        <v>50000</v>
      </c>
      <c r="N134" s="151">
        <f t="shared" si="28"/>
        <v>0.09090909090909091</v>
      </c>
      <c r="O134" s="4"/>
    </row>
    <row r="135" spans="1:15" s="5" customFormat="1" ht="16.5">
      <c r="A135" s="161" t="s">
        <v>5</v>
      </c>
      <c r="B135" s="182" t="s">
        <v>361</v>
      </c>
      <c r="C135" s="150">
        <v>80000</v>
      </c>
      <c r="D135" s="141">
        <v>120000</v>
      </c>
      <c r="E135" s="146" t="s">
        <v>193</v>
      </c>
      <c r="F135" s="142">
        <v>1</v>
      </c>
      <c r="G135" s="143">
        <f t="shared" si="24"/>
        <v>120000</v>
      </c>
      <c r="H135" s="143">
        <f t="shared" si="22"/>
        <v>0</v>
      </c>
      <c r="I135" s="144"/>
      <c r="J135" s="143">
        <f aca="true" t="shared" si="29" ref="J135:J152">K135</f>
        <v>120000</v>
      </c>
      <c r="K135" s="143">
        <v>120000</v>
      </c>
      <c r="L135" s="143">
        <f aca="true" t="shared" si="30" ref="L135:L151">K135</f>
        <v>120000</v>
      </c>
      <c r="M135" s="132">
        <f t="shared" si="23"/>
        <v>0</v>
      </c>
      <c r="N135" s="151">
        <f t="shared" si="28"/>
        <v>0</v>
      </c>
      <c r="O135" s="4"/>
    </row>
    <row r="136" spans="1:15" s="5" customFormat="1" ht="16.5">
      <c r="A136" s="161" t="s">
        <v>18</v>
      </c>
      <c r="B136" s="183" t="s">
        <v>362</v>
      </c>
      <c r="C136" s="150">
        <v>100000</v>
      </c>
      <c r="D136" s="141">
        <v>350000</v>
      </c>
      <c r="E136" s="146" t="s">
        <v>193</v>
      </c>
      <c r="F136" s="142">
        <v>1.03</v>
      </c>
      <c r="G136" s="143">
        <f t="shared" si="24"/>
        <v>360500</v>
      </c>
      <c r="H136" s="143">
        <f t="shared" si="22"/>
        <v>-10500</v>
      </c>
      <c r="I136" s="144"/>
      <c r="J136" s="143">
        <f t="shared" si="29"/>
        <v>370000</v>
      </c>
      <c r="K136" s="143">
        <v>370000</v>
      </c>
      <c r="L136" s="143">
        <f t="shared" si="30"/>
        <v>370000</v>
      </c>
      <c r="M136" s="132">
        <f t="shared" si="23"/>
        <v>20000</v>
      </c>
      <c r="N136" s="151">
        <f t="shared" si="28"/>
        <v>0.05714285714285714</v>
      </c>
      <c r="O136" s="4"/>
    </row>
    <row r="137" spans="1:15" s="5" customFormat="1" ht="16.5">
      <c r="A137" s="161" t="s">
        <v>19</v>
      </c>
      <c r="B137" s="145" t="s">
        <v>363</v>
      </c>
      <c r="C137" s="150">
        <v>100000</v>
      </c>
      <c r="D137" s="141">
        <v>3500000</v>
      </c>
      <c r="E137" s="146" t="s">
        <v>193</v>
      </c>
      <c r="F137" s="142">
        <v>1</v>
      </c>
      <c r="G137" s="143">
        <f t="shared" si="24"/>
        <v>3500000</v>
      </c>
      <c r="H137" s="143">
        <f t="shared" si="22"/>
        <v>0</v>
      </c>
      <c r="I137" s="144"/>
      <c r="J137" s="143">
        <f t="shared" si="29"/>
        <v>3500000</v>
      </c>
      <c r="K137" s="143">
        <v>3500000</v>
      </c>
      <c r="L137" s="143">
        <f t="shared" si="30"/>
        <v>3500000</v>
      </c>
      <c r="M137" s="132">
        <f t="shared" si="23"/>
        <v>0</v>
      </c>
      <c r="N137" s="151">
        <f t="shared" si="28"/>
        <v>0</v>
      </c>
      <c r="O137" s="4"/>
    </row>
    <row r="138" spans="1:15" s="5" customFormat="1" ht="33">
      <c r="A138" s="161" t="s">
        <v>20</v>
      </c>
      <c r="B138" s="149" t="s">
        <v>292</v>
      </c>
      <c r="C138" s="150">
        <v>2800000</v>
      </c>
      <c r="D138" s="141">
        <v>3800000</v>
      </c>
      <c r="E138" s="146" t="s">
        <v>193</v>
      </c>
      <c r="F138" s="142">
        <v>1.09</v>
      </c>
      <c r="G138" s="143">
        <f t="shared" si="24"/>
        <v>4142000.0000000005</v>
      </c>
      <c r="H138" s="143">
        <f aca="true" t="shared" si="31" ref="H138:H147">D138-G138</f>
        <v>-342000.00000000047</v>
      </c>
      <c r="I138" s="144"/>
      <c r="J138" s="143">
        <f t="shared" si="29"/>
        <v>4200000</v>
      </c>
      <c r="K138" s="143">
        <v>4200000</v>
      </c>
      <c r="L138" s="143">
        <f t="shared" si="30"/>
        <v>4200000</v>
      </c>
      <c r="M138" s="132">
        <f t="shared" si="23"/>
        <v>400000</v>
      </c>
      <c r="N138" s="151">
        <f t="shared" si="28"/>
        <v>0.10526315789473684</v>
      </c>
      <c r="O138" s="4"/>
    </row>
    <row r="139" spans="1:15" s="5" customFormat="1" ht="16.5">
      <c r="A139" s="161" t="s">
        <v>31</v>
      </c>
      <c r="B139" s="149" t="s">
        <v>293</v>
      </c>
      <c r="C139" s="150">
        <v>2500000</v>
      </c>
      <c r="D139" s="141">
        <v>3400000</v>
      </c>
      <c r="E139" s="146" t="s">
        <v>193</v>
      </c>
      <c r="F139" s="142">
        <v>1.09</v>
      </c>
      <c r="G139" s="143">
        <f t="shared" si="24"/>
        <v>3706000.0000000005</v>
      </c>
      <c r="H139" s="143">
        <f t="shared" si="31"/>
        <v>-306000.00000000047</v>
      </c>
      <c r="I139" s="144"/>
      <c r="J139" s="143">
        <f t="shared" si="29"/>
        <v>3750000</v>
      </c>
      <c r="K139" s="143">
        <v>3750000</v>
      </c>
      <c r="L139" s="143">
        <f t="shared" si="30"/>
        <v>3750000</v>
      </c>
      <c r="M139" s="132">
        <f t="shared" si="23"/>
        <v>350000</v>
      </c>
      <c r="N139" s="151">
        <f t="shared" si="28"/>
        <v>0.10294117647058823</v>
      </c>
      <c r="O139" s="4"/>
    </row>
    <row r="140" spans="1:15" s="5" customFormat="1" ht="33">
      <c r="A140" s="161" t="s">
        <v>39</v>
      </c>
      <c r="B140" s="149" t="s">
        <v>364</v>
      </c>
      <c r="C140" s="150">
        <v>600000</v>
      </c>
      <c r="D140" s="141">
        <v>800000</v>
      </c>
      <c r="E140" s="146" t="s">
        <v>193</v>
      </c>
      <c r="F140" s="142">
        <v>1.13</v>
      </c>
      <c r="G140" s="143">
        <f t="shared" si="24"/>
        <v>903999.9999999999</v>
      </c>
      <c r="H140" s="143">
        <f t="shared" si="31"/>
        <v>-103999.99999999988</v>
      </c>
      <c r="I140" s="144"/>
      <c r="J140" s="143">
        <f t="shared" si="29"/>
        <v>910000</v>
      </c>
      <c r="K140" s="143">
        <v>910000</v>
      </c>
      <c r="L140" s="143">
        <f t="shared" si="30"/>
        <v>910000</v>
      </c>
      <c r="M140" s="132">
        <f aca="true" t="shared" si="32" ref="M140:M157">K140-D140</f>
        <v>110000</v>
      </c>
      <c r="N140" s="151">
        <f t="shared" si="28"/>
        <v>0.1375</v>
      </c>
      <c r="O140" s="4"/>
    </row>
    <row r="141" spans="1:15" s="5" customFormat="1" ht="33">
      <c r="A141" s="161" t="s">
        <v>194</v>
      </c>
      <c r="B141" s="149" t="s">
        <v>365</v>
      </c>
      <c r="C141" s="150">
        <v>100000</v>
      </c>
      <c r="D141" s="141">
        <v>140000</v>
      </c>
      <c r="E141" s="146" t="s">
        <v>193</v>
      </c>
      <c r="F141" s="142">
        <v>1.07</v>
      </c>
      <c r="G141" s="143">
        <f aca="true" t="shared" si="33" ref="G141:G152">D141*F141</f>
        <v>149800</v>
      </c>
      <c r="H141" s="143">
        <f t="shared" si="31"/>
        <v>-9800</v>
      </c>
      <c r="I141" s="144"/>
      <c r="J141" s="143">
        <f t="shared" si="29"/>
        <v>150000</v>
      </c>
      <c r="K141" s="143">
        <v>150000</v>
      </c>
      <c r="L141" s="143">
        <f t="shared" si="30"/>
        <v>150000</v>
      </c>
      <c r="M141" s="132">
        <f t="shared" si="32"/>
        <v>10000</v>
      </c>
      <c r="N141" s="151">
        <f t="shared" si="28"/>
        <v>0.07142857142857142</v>
      </c>
      <c r="O141" s="4"/>
    </row>
    <row r="142" spans="1:15" s="5" customFormat="1" ht="16.5">
      <c r="A142" s="159" t="s">
        <v>24</v>
      </c>
      <c r="B142" s="162" t="s">
        <v>377</v>
      </c>
      <c r="C142" s="150">
        <v>60000</v>
      </c>
      <c r="D142" s="141">
        <v>100000</v>
      </c>
      <c r="E142" s="146" t="s">
        <v>193</v>
      </c>
      <c r="F142" s="142">
        <v>1</v>
      </c>
      <c r="G142" s="143">
        <f t="shared" si="33"/>
        <v>100000</v>
      </c>
      <c r="H142" s="143">
        <f t="shared" si="31"/>
        <v>0</v>
      </c>
      <c r="I142" s="144"/>
      <c r="J142" s="143">
        <f t="shared" si="29"/>
        <v>100000</v>
      </c>
      <c r="K142" s="143">
        <v>100000</v>
      </c>
      <c r="L142" s="143">
        <f t="shared" si="30"/>
        <v>100000</v>
      </c>
      <c r="M142" s="132">
        <f t="shared" si="32"/>
        <v>0</v>
      </c>
      <c r="N142" s="151">
        <f t="shared" si="28"/>
        <v>0</v>
      </c>
      <c r="O142" s="4"/>
    </row>
    <row r="143" spans="1:15" s="5" customFormat="1" ht="16.5">
      <c r="A143" s="159" t="s">
        <v>189</v>
      </c>
      <c r="B143" s="162" t="s">
        <v>106</v>
      </c>
      <c r="C143" s="150"/>
      <c r="D143" s="184"/>
      <c r="E143" s="161"/>
      <c r="F143" s="142"/>
      <c r="G143" s="143">
        <f t="shared" si="33"/>
        <v>0</v>
      </c>
      <c r="H143" s="143">
        <f t="shared" si="31"/>
        <v>0</v>
      </c>
      <c r="I143" s="144"/>
      <c r="J143" s="143">
        <f t="shared" si="29"/>
        <v>0</v>
      </c>
      <c r="K143" s="143"/>
      <c r="L143" s="143"/>
      <c r="M143" s="132">
        <f t="shared" si="32"/>
        <v>0</v>
      </c>
      <c r="N143" s="151"/>
      <c r="O143" s="4"/>
    </row>
    <row r="144" spans="1:15" s="5" customFormat="1" ht="16.5">
      <c r="A144" s="159" t="s">
        <v>27</v>
      </c>
      <c r="B144" s="162" t="s">
        <v>107</v>
      </c>
      <c r="C144" s="150"/>
      <c r="D144" s="141"/>
      <c r="E144" s="146"/>
      <c r="F144" s="142"/>
      <c r="G144" s="143">
        <f t="shared" si="33"/>
        <v>0</v>
      </c>
      <c r="H144" s="143">
        <f t="shared" si="31"/>
        <v>0</v>
      </c>
      <c r="I144" s="144"/>
      <c r="J144" s="143">
        <f t="shared" si="29"/>
        <v>0</v>
      </c>
      <c r="K144" s="143"/>
      <c r="L144" s="143"/>
      <c r="M144" s="132">
        <f t="shared" si="32"/>
        <v>0</v>
      </c>
      <c r="N144" s="151"/>
      <c r="O144" s="4"/>
    </row>
    <row r="145" spans="1:15" s="5" customFormat="1" ht="16.5">
      <c r="A145" s="161" t="s">
        <v>6</v>
      </c>
      <c r="B145" s="149" t="s">
        <v>433</v>
      </c>
      <c r="C145" s="150">
        <v>350000</v>
      </c>
      <c r="D145" s="141">
        <v>460000</v>
      </c>
      <c r="E145" s="146" t="s">
        <v>193</v>
      </c>
      <c r="F145" s="142">
        <v>1.09</v>
      </c>
      <c r="G145" s="143">
        <f t="shared" si="33"/>
        <v>501400.00000000006</v>
      </c>
      <c r="H145" s="143">
        <f t="shared" si="31"/>
        <v>-41400.00000000006</v>
      </c>
      <c r="I145" s="144"/>
      <c r="J145" s="143">
        <f t="shared" si="29"/>
        <v>510000</v>
      </c>
      <c r="K145" s="143">
        <v>510000</v>
      </c>
      <c r="L145" s="143">
        <f t="shared" si="30"/>
        <v>510000</v>
      </c>
      <c r="M145" s="132">
        <f t="shared" si="32"/>
        <v>50000</v>
      </c>
      <c r="N145" s="151">
        <f aca="true" t="shared" si="34" ref="N145:N152">(L145-D145)/D145</f>
        <v>0.10869565217391304</v>
      </c>
      <c r="O145" s="4"/>
    </row>
    <row r="146" spans="1:15" s="5" customFormat="1" ht="16.5">
      <c r="A146" s="161" t="s">
        <v>7</v>
      </c>
      <c r="B146" s="149" t="s">
        <v>108</v>
      </c>
      <c r="C146" s="150">
        <v>230000</v>
      </c>
      <c r="D146" s="141">
        <v>300000</v>
      </c>
      <c r="E146" s="146" t="s">
        <v>193</v>
      </c>
      <c r="F146" s="142">
        <v>1.15</v>
      </c>
      <c r="G146" s="143">
        <f t="shared" si="33"/>
        <v>345000</v>
      </c>
      <c r="H146" s="143">
        <f t="shared" si="31"/>
        <v>-45000</v>
      </c>
      <c r="I146" s="144"/>
      <c r="J146" s="143">
        <f t="shared" si="29"/>
        <v>350000</v>
      </c>
      <c r="K146" s="143">
        <v>350000</v>
      </c>
      <c r="L146" s="143">
        <f t="shared" si="30"/>
        <v>350000</v>
      </c>
      <c r="M146" s="132">
        <f t="shared" si="32"/>
        <v>50000</v>
      </c>
      <c r="N146" s="151">
        <f t="shared" si="34"/>
        <v>0.16666666666666666</v>
      </c>
      <c r="O146" s="4"/>
    </row>
    <row r="147" spans="1:15" s="5" customFormat="1" ht="16.5">
      <c r="A147" s="161" t="s">
        <v>8</v>
      </c>
      <c r="B147" s="149" t="s">
        <v>109</v>
      </c>
      <c r="C147" s="150">
        <v>350000</v>
      </c>
      <c r="D147" s="141">
        <v>480000</v>
      </c>
      <c r="E147" s="146" t="s">
        <v>193</v>
      </c>
      <c r="F147" s="142">
        <v>1.1</v>
      </c>
      <c r="G147" s="143">
        <f t="shared" si="33"/>
        <v>528000</v>
      </c>
      <c r="H147" s="143">
        <f t="shared" si="31"/>
        <v>-48000</v>
      </c>
      <c r="I147" s="144"/>
      <c r="J147" s="143">
        <f t="shared" si="29"/>
        <v>530000</v>
      </c>
      <c r="K147" s="143">
        <v>530000</v>
      </c>
      <c r="L147" s="143">
        <f t="shared" si="30"/>
        <v>530000</v>
      </c>
      <c r="M147" s="132">
        <f t="shared" si="32"/>
        <v>50000</v>
      </c>
      <c r="N147" s="151">
        <f t="shared" si="34"/>
        <v>0.10416666666666667</v>
      </c>
      <c r="O147" s="4"/>
    </row>
    <row r="148" spans="1:15" s="5" customFormat="1" ht="16.5">
      <c r="A148" s="161" t="s">
        <v>9</v>
      </c>
      <c r="B148" s="149" t="s">
        <v>110</v>
      </c>
      <c r="C148" s="150">
        <v>550000</v>
      </c>
      <c r="D148" s="141">
        <v>800000</v>
      </c>
      <c r="E148" s="146" t="s">
        <v>193</v>
      </c>
      <c r="F148" s="142">
        <v>1.03</v>
      </c>
      <c r="G148" s="143">
        <f t="shared" si="33"/>
        <v>824000</v>
      </c>
      <c r="H148" s="143" t="e">
        <f>D148-#REF!</f>
        <v>#REF!</v>
      </c>
      <c r="I148" s="144">
        <v>1800000</v>
      </c>
      <c r="J148" s="143">
        <f t="shared" si="29"/>
        <v>1000000</v>
      </c>
      <c r="K148" s="143">
        <v>1000000</v>
      </c>
      <c r="L148" s="143">
        <f t="shared" si="30"/>
        <v>1000000</v>
      </c>
      <c r="M148" s="132">
        <f t="shared" si="32"/>
        <v>200000</v>
      </c>
      <c r="N148" s="151">
        <f t="shared" si="34"/>
        <v>0.25</v>
      </c>
      <c r="O148" s="4"/>
    </row>
    <row r="149" spans="1:15" s="5" customFormat="1" ht="33">
      <c r="A149" s="161" t="s">
        <v>17</v>
      </c>
      <c r="B149" s="149" t="s">
        <v>175</v>
      </c>
      <c r="C149" s="150">
        <v>380000</v>
      </c>
      <c r="D149" s="141">
        <v>500000</v>
      </c>
      <c r="E149" s="146" t="s">
        <v>193</v>
      </c>
      <c r="F149" s="142">
        <v>1.12</v>
      </c>
      <c r="G149" s="143">
        <f t="shared" si="33"/>
        <v>560000</v>
      </c>
      <c r="H149" s="143">
        <f aca="true" t="shared" si="35" ref="H149:H154">D149-G149</f>
        <v>-60000</v>
      </c>
      <c r="I149" s="144"/>
      <c r="J149" s="143">
        <f t="shared" si="29"/>
        <v>800000</v>
      </c>
      <c r="K149" s="143">
        <v>800000</v>
      </c>
      <c r="L149" s="143">
        <f t="shared" si="30"/>
        <v>800000</v>
      </c>
      <c r="M149" s="132">
        <f t="shared" si="32"/>
        <v>300000</v>
      </c>
      <c r="N149" s="151">
        <f t="shared" si="34"/>
        <v>0.6</v>
      </c>
      <c r="O149" s="4"/>
    </row>
    <row r="150" spans="1:15" s="5" customFormat="1" ht="16.5">
      <c r="A150" s="161" t="s">
        <v>21</v>
      </c>
      <c r="B150" s="149" t="s">
        <v>176</v>
      </c>
      <c r="C150" s="150">
        <v>250000</v>
      </c>
      <c r="D150" s="141">
        <v>330000</v>
      </c>
      <c r="E150" s="146" t="s">
        <v>193</v>
      </c>
      <c r="F150" s="142">
        <v>1.12</v>
      </c>
      <c r="G150" s="143">
        <f t="shared" si="33"/>
        <v>369600.00000000006</v>
      </c>
      <c r="H150" s="143">
        <f t="shared" si="35"/>
        <v>-39600.00000000006</v>
      </c>
      <c r="I150" s="144"/>
      <c r="J150" s="143">
        <f t="shared" si="29"/>
        <v>380000</v>
      </c>
      <c r="K150" s="143">
        <v>380000</v>
      </c>
      <c r="L150" s="143">
        <v>532000</v>
      </c>
      <c r="M150" s="132">
        <f t="shared" si="32"/>
        <v>50000</v>
      </c>
      <c r="N150" s="151">
        <f t="shared" si="34"/>
        <v>0.6121212121212121</v>
      </c>
      <c r="O150" s="29" t="s">
        <v>381</v>
      </c>
    </row>
    <row r="151" spans="1:15" s="5" customFormat="1" ht="16.5">
      <c r="A151" s="161" t="s">
        <v>22</v>
      </c>
      <c r="B151" s="149" t="s">
        <v>111</v>
      </c>
      <c r="C151" s="150">
        <v>150000</v>
      </c>
      <c r="D151" s="141">
        <v>200000</v>
      </c>
      <c r="E151" s="146" t="s">
        <v>193</v>
      </c>
      <c r="F151" s="142">
        <v>1.13</v>
      </c>
      <c r="G151" s="143">
        <f t="shared" si="33"/>
        <v>225999.99999999997</v>
      </c>
      <c r="H151" s="143">
        <f t="shared" si="35"/>
        <v>-25999.99999999997</v>
      </c>
      <c r="I151" s="144"/>
      <c r="J151" s="143">
        <f t="shared" si="29"/>
        <v>230000</v>
      </c>
      <c r="K151" s="143">
        <v>230000</v>
      </c>
      <c r="L151" s="143">
        <f t="shared" si="30"/>
        <v>230000</v>
      </c>
      <c r="M151" s="132">
        <f t="shared" si="32"/>
        <v>30000</v>
      </c>
      <c r="N151" s="151">
        <f t="shared" si="34"/>
        <v>0.15</v>
      </c>
      <c r="O151" s="4"/>
    </row>
    <row r="152" spans="1:15" s="5" customFormat="1" ht="16.5">
      <c r="A152" s="159" t="s">
        <v>26</v>
      </c>
      <c r="B152" s="162" t="s">
        <v>377</v>
      </c>
      <c r="C152" s="150">
        <v>75000</v>
      </c>
      <c r="D152" s="141">
        <v>100000</v>
      </c>
      <c r="E152" s="146" t="s">
        <v>193</v>
      </c>
      <c r="F152" s="142">
        <v>1.1</v>
      </c>
      <c r="G152" s="143">
        <f t="shared" si="33"/>
        <v>110000.00000000001</v>
      </c>
      <c r="H152" s="143">
        <f t="shared" si="35"/>
        <v>-10000.000000000015</v>
      </c>
      <c r="I152" s="144"/>
      <c r="J152" s="143">
        <f t="shared" si="29"/>
        <v>100000</v>
      </c>
      <c r="K152" s="143">
        <v>100000</v>
      </c>
      <c r="L152" s="143">
        <v>100000</v>
      </c>
      <c r="M152" s="132">
        <f t="shared" si="32"/>
        <v>0</v>
      </c>
      <c r="N152" s="151">
        <f t="shared" si="34"/>
        <v>0</v>
      </c>
      <c r="O152" s="4"/>
    </row>
    <row r="153" spans="1:15" s="5" customFormat="1" ht="16.5">
      <c r="A153" s="159" t="s">
        <v>97</v>
      </c>
      <c r="B153" s="162" t="s">
        <v>143</v>
      </c>
      <c r="C153" s="163"/>
      <c r="D153" s="164"/>
      <c r="E153" s="165"/>
      <c r="F153" s="142"/>
      <c r="G153" s="143">
        <f aca="true" t="shared" si="36" ref="G153:G165">D153*F153</f>
        <v>0</v>
      </c>
      <c r="H153" s="143">
        <f t="shared" si="35"/>
        <v>0</v>
      </c>
      <c r="I153" s="144"/>
      <c r="J153" s="143">
        <f aca="true" t="shared" si="37" ref="J153:J158">K153</f>
        <v>0</v>
      </c>
      <c r="K153" s="143"/>
      <c r="L153" s="143"/>
      <c r="M153" s="132">
        <f t="shared" si="32"/>
        <v>0</v>
      </c>
      <c r="N153" s="151"/>
      <c r="O153" s="4"/>
    </row>
    <row r="154" spans="1:15" s="5" customFormat="1" ht="16.5">
      <c r="A154" s="185" t="s">
        <v>27</v>
      </c>
      <c r="B154" s="186" t="s">
        <v>107</v>
      </c>
      <c r="C154" s="150"/>
      <c r="D154" s="141"/>
      <c r="E154" s="146"/>
      <c r="F154" s="142"/>
      <c r="G154" s="143">
        <f t="shared" si="36"/>
        <v>0</v>
      </c>
      <c r="H154" s="143">
        <f t="shared" si="35"/>
        <v>0</v>
      </c>
      <c r="I154" s="144"/>
      <c r="J154" s="143">
        <f t="shared" si="37"/>
        <v>0</v>
      </c>
      <c r="K154" s="143"/>
      <c r="L154" s="143"/>
      <c r="M154" s="132">
        <f t="shared" si="32"/>
        <v>0</v>
      </c>
      <c r="N154" s="151"/>
      <c r="O154" s="4"/>
    </row>
    <row r="155" spans="1:15" s="34" customFormat="1" ht="16.5">
      <c r="A155" s="187" t="s">
        <v>6</v>
      </c>
      <c r="B155" s="188" t="s">
        <v>144</v>
      </c>
      <c r="C155" s="150">
        <v>300000</v>
      </c>
      <c r="D155" s="141">
        <v>800000</v>
      </c>
      <c r="E155" s="146" t="s">
        <v>193</v>
      </c>
      <c r="F155" s="142">
        <v>1.1</v>
      </c>
      <c r="G155" s="143">
        <f t="shared" si="36"/>
        <v>880000.0000000001</v>
      </c>
      <c r="H155" s="143" t="e">
        <f>D155-#REF!</f>
        <v>#REF!</v>
      </c>
      <c r="I155" s="144">
        <v>1600000</v>
      </c>
      <c r="J155" s="143">
        <f t="shared" si="37"/>
        <v>1200000</v>
      </c>
      <c r="K155" s="143">
        <v>1200000</v>
      </c>
      <c r="L155" s="143">
        <v>1600000</v>
      </c>
      <c r="M155" s="147">
        <f t="shared" si="32"/>
        <v>400000</v>
      </c>
      <c r="N155" s="148">
        <f aca="true" t="shared" si="38" ref="N155:N160">(L155-D155)/D155</f>
        <v>1</v>
      </c>
      <c r="O155" s="42" t="s">
        <v>427</v>
      </c>
    </row>
    <row r="156" spans="1:15" s="5" customFormat="1" ht="16.5">
      <c r="A156" s="187" t="s">
        <v>7</v>
      </c>
      <c r="B156" s="188" t="s">
        <v>145</v>
      </c>
      <c r="C156" s="150">
        <v>90000</v>
      </c>
      <c r="D156" s="141">
        <v>240000</v>
      </c>
      <c r="E156" s="146" t="s">
        <v>193</v>
      </c>
      <c r="F156" s="142">
        <v>1.1</v>
      </c>
      <c r="G156" s="143">
        <f t="shared" si="36"/>
        <v>264000</v>
      </c>
      <c r="H156" s="143">
        <f aca="true" t="shared" si="39" ref="H156:H187">D156-G156</f>
        <v>-24000</v>
      </c>
      <c r="I156" s="144"/>
      <c r="J156" s="143">
        <f t="shared" si="37"/>
        <v>240000</v>
      </c>
      <c r="K156" s="143">
        <v>240000</v>
      </c>
      <c r="L156" s="143">
        <v>320000</v>
      </c>
      <c r="M156" s="132">
        <f t="shared" si="32"/>
        <v>0</v>
      </c>
      <c r="N156" s="151">
        <f t="shared" si="38"/>
        <v>0.3333333333333333</v>
      </c>
      <c r="O156" s="41" t="s">
        <v>427</v>
      </c>
    </row>
    <row r="157" spans="1:15" s="5" customFormat="1" ht="16.5">
      <c r="A157" s="185" t="s">
        <v>26</v>
      </c>
      <c r="B157" s="186" t="s">
        <v>138</v>
      </c>
      <c r="C157" s="150"/>
      <c r="D157" s="141"/>
      <c r="E157" s="146"/>
      <c r="F157" s="142"/>
      <c r="G157" s="143">
        <f t="shared" si="36"/>
        <v>0</v>
      </c>
      <c r="H157" s="143">
        <f t="shared" si="39"/>
        <v>0</v>
      </c>
      <c r="I157" s="144"/>
      <c r="J157" s="143">
        <f t="shared" si="37"/>
        <v>0</v>
      </c>
      <c r="K157" s="143"/>
      <c r="L157" s="143"/>
      <c r="M157" s="132">
        <f t="shared" si="32"/>
        <v>0</v>
      </c>
      <c r="N157" s="151"/>
      <c r="O157" s="4"/>
    </row>
    <row r="158" spans="1:15" s="5" customFormat="1" ht="33">
      <c r="A158" s="187" t="s">
        <v>10</v>
      </c>
      <c r="B158" s="188" t="s">
        <v>294</v>
      </c>
      <c r="C158" s="150">
        <v>75000</v>
      </c>
      <c r="D158" s="141">
        <v>110000</v>
      </c>
      <c r="E158" s="146" t="s">
        <v>193</v>
      </c>
      <c r="F158" s="142">
        <v>1</v>
      </c>
      <c r="G158" s="143">
        <f t="shared" si="36"/>
        <v>110000</v>
      </c>
      <c r="H158" s="143">
        <f t="shared" si="39"/>
        <v>0</v>
      </c>
      <c r="I158" s="144"/>
      <c r="J158" s="143">
        <f t="shared" si="37"/>
        <v>110000</v>
      </c>
      <c r="K158" s="143">
        <v>110000</v>
      </c>
      <c r="L158" s="143">
        <v>154000</v>
      </c>
      <c r="M158" s="132">
        <f aca="true" t="shared" si="40" ref="M158:M189">K158-D158</f>
        <v>0</v>
      </c>
      <c r="N158" s="151">
        <f t="shared" si="38"/>
        <v>0.4</v>
      </c>
      <c r="O158" s="41" t="s">
        <v>427</v>
      </c>
    </row>
    <row r="159" spans="1:15" s="5" customFormat="1" ht="16.5">
      <c r="A159" s="187" t="s">
        <v>3</v>
      </c>
      <c r="B159" s="188" t="s">
        <v>181</v>
      </c>
      <c r="C159" s="150">
        <v>80000</v>
      </c>
      <c r="D159" s="141">
        <v>120000</v>
      </c>
      <c r="E159" s="146" t="s">
        <v>193</v>
      </c>
      <c r="F159" s="142">
        <v>1</v>
      </c>
      <c r="G159" s="143">
        <f t="shared" si="36"/>
        <v>120000</v>
      </c>
      <c r="H159" s="143">
        <f t="shared" si="39"/>
        <v>0</v>
      </c>
      <c r="I159" s="144"/>
      <c r="J159" s="143">
        <f aca="true" t="shared" si="41" ref="J159:J232">K159</f>
        <v>120000</v>
      </c>
      <c r="K159" s="143">
        <v>120000</v>
      </c>
      <c r="L159" s="143">
        <f>K159</f>
        <v>120000</v>
      </c>
      <c r="M159" s="132">
        <f t="shared" si="40"/>
        <v>0</v>
      </c>
      <c r="N159" s="151">
        <f t="shared" si="38"/>
        <v>0</v>
      </c>
      <c r="O159" s="4"/>
    </row>
    <row r="160" spans="1:15" s="5" customFormat="1" ht="33">
      <c r="A160" s="187" t="s">
        <v>4</v>
      </c>
      <c r="B160" s="188" t="s">
        <v>180</v>
      </c>
      <c r="C160" s="150">
        <v>140000</v>
      </c>
      <c r="D160" s="141">
        <v>200000</v>
      </c>
      <c r="E160" s="146" t="s">
        <v>193</v>
      </c>
      <c r="F160" s="142">
        <v>1.1</v>
      </c>
      <c r="G160" s="143">
        <f t="shared" si="36"/>
        <v>220000.00000000003</v>
      </c>
      <c r="H160" s="143">
        <f t="shared" si="39"/>
        <v>-20000.00000000003</v>
      </c>
      <c r="I160" s="144"/>
      <c r="J160" s="143">
        <f t="shared" si="41"/>
        <v>220000</v>
      </c>
      <c r="K160" s="143">
        <v>220000</v>
      </c>
      <c r="L160" s="143">
        <v>308000</v>
      </c>
      <c r="M160" s="132">
        <f t="shared" si="40"/>
        <v>20000</v>
      </c>
      <c r="N160" s="151">
        <f t="shared" si="38"/>
        <v>0.54</v>
      </c>
      <c r="O160" s="41" t="s">
        <v>427</v>
      </c>
    </row>
    <row r="161" spans="1:15" s="34" customFormat="1" ht="16.5">
      <c r="A161" s="185" t="s">
        <v>24</v>
      </c>
      <c r="B161" s="186" t="s">
        <v>377</v>
      </c>
      <c r="C161" s="150">
        <v>60000</v>
      </c>
      <c r="D161" s="141">
        <v>100000</v>
      </c>
      <c r="E161" s="146" t="s">
        <v>193</v>
      </c>
      <c r="F161" s="142">
        <v>1</v>
      </c>
      <c r="G161" s="143">
        <f t="shared" si="36"/>
        <v>100000</v>
      </c>
      <c r="H161" s="143">
        <f t="shared" si="39"/>
        <v>0</v>
      </c>
      <c r="I161" s="144"/>
      <c r="J161" s="143">
        <f t="shared" si="41"/>
        <v>100000</v>
      </c>
      <c r="K161" s="143">
        <v>100000</v>
      </c>
      <c r="L161" s="143">
        <v>120000</v>
      </c>
      <c r="M161" s="147">
        <f t="shared" si="40"/>
        <v>0</v>
      </c>
      <c r="N161" s="148">
        <f aca="true" t="shared" si="42" ref="N161:N234">(L161-D161)/D161</f>
        <v>0.2</v>
      </c>
      <c r="O161" s="42" t="s">
        <v>427</v>
      </c>
    </row>
    <row r="162" spans="1:15" s="5" customFormat="1" ht="16.5">
      <c r="A162" s="159" t="s">
        <v>101</v>
      </c>
      <c r="B162" s="162" t="s">
        <v>147</v>
      </c>
      <c r="C162" s="163"/>
      <c r="D162" s="164"/>
      <c r="E162" s="165"/>
      <c r="F162" s="142"/>
      <c r="G162" s="143">
        <f t="shared" si="36"/>
        <v>0</v>
      </c>
      <c r="H162" s="143">
        <f t="shared" si="39"/>
        <v>0</v>
      </c>
      <c r="I162" s="144"/>
      <c r="J162" s="143">
        <f t="shared" si="41"/>
        <v>0</v>
      </c>
      <c r="K162" s="143"/>
      <c r="L162" s="143"/>
      <c r="M162" s="132">
        <f t="shared" si="40"/>
        <v>0</v>
      </c>
      <c r="N162" s="151"/>
      <c r="O162" s="4"/>
    </row>
    <row r="163" spans="1:15" s="5" customFormat="1" ht="16.5">
      <c r="A163" s="159" t="s">
        <v>27</v>
      </c>
      <c r="B163" s="160" t="s">
        <v>103</v>
      </c>
      <c r="C163" s="150"/>
      <c r="D163" s="141"/>
      <c r="E163" s="146"/>
      <c r="F163" s="142"/>
      <c r="G163" s="143">
        <f t="shared" si="36"/>
        <v>0</v>
      </c>
      <c r="H163" s="143">
        <f t="shared" si="39"/>
        <v>0</v>
      </c>
      <c r="I163" s="144"/>
      <c r="J163" s="143">
        <f t="shared" si="41"/>
        <v>0</v>
      </c>
      <c r="K163" s="143"/>
      <c r="L163" s="143"/>
      <c r="M163" s="132">
        <f t="shared" si="40"/>
        <v>0</v>
      </c>
      <c r="N163" s="151"/>
      <c r="O163" s="4"/>
    </row>
    <row r="164" spans="1:15" s="5" customFormat="1" ht="33">
      <c r="A164" s="161" t="s">
        <v>6</v>
      </c>
      <c r="B164" s="149" t="s">
        <v>391</v>
      </c>
      <c r="C164" s="150">
        <v>220000</v>
      </c>
      <c r="D164" s="141">
        <v>290000</v>
      </c>
      <c r="E164" s="146" t="s">
        <v>193</v>
      </c>
      <c r="F164" s="142">
        <v>1.09</v>
      </c>
      <c r="G164" s="143">
        <f t="shared" si="36"/>
        <v>316100</v>
      </c>
      <c r="H164" s="143">
        <f t="shared" si="39"/>
        <v>-26100</v>
      </c>
      <c r="I164" s="144"/>
      <c r="J164" s="143">
        <f t="shared" si="41"/>
        <v>320000</v>
      </c>
      <c r="K164" s="143">
        <v>320000</v>
      </c>
      <c r="L164" s="143">
        <v>230000</v>
      </c>
      <c r="M164" s="132">
        <f t="shared" si="40"/>
        <v>30000</v>
      </c>
      <c r="N164" s="151">
        <f t="shared" si="42"/>
        <v>-0.20689655172413793</v>
      </c>
      <c r="O164" s="29" t="s">
        <v>394</v>
      </c>
    </row>
    <row r="165" spans="1:15" s="5" customFormat="1" ht="16.5">
      <c r="A165" s="161" t="s">
        <v>7</v>
      </c>
      <c r="B165" s="149" t="s">
        <v>392</v>
      </c>
      <c r="C165" s="150">
        <v>180000</v>
      </c>
      <c r="D165" s="141">
        <v>240000</v>
      </c>
      <c r="E165" s="146" t="s">
        <v>193</v>
      </c>
      <c r="F165" s="142">
        <v>1.3</v>
      </c>
      <c r="G165" s="143">
        <f t="shared" si="36"/>
        <v>312000</v>
      </c>
      <c r="H165" s="143">
        <f t="shared" si="39"/>
        <v>-72000</v>
      </c>
      <c r="I165" s="144"/>
      <c r="J165" s="143">
        <f t="shared" si="41"/>
        <v>320000</v>
      </c>
      <c r="K165" s="143">
        <v>320000</v>
      </c>
      <c r="L165" s="143">
        <v>350000</v>
      </c>
      <c r="M165" s="132">
        <f t="shared" si="40"/>
        <v>80000</v>
      </c>
      <c r="N165" s="151">
        <f t="shared" si="42"/>
        <v>0.4583333333333333</v>
      </c>
      <c r="O165" s="29" t="s">
        <v>394</v>
      </c>
    </row>
    <row r="166" spans="1:15" s="5" customFormat="1" ht="16.5">
      <c r="A166" s="161" t="s">
        <v>8</v>
      </c>
      <c r="B166" s="149" t="s">
        <v>393</v>
      </c>
      <c r="C166" s="150">
        <v>130000</v>
      </c>
      <c r="D166" s="141">
        <v>180000</v>
      </c>
      <c r="E166" s="146" t="s">
        <v>193</v>
      </c>
      <c r="F166" s="142">
        <v>1.2</v>
      </c>
      <c r="G166" s="143">
        <f aca="true" t="shared" si="43" ref="G166:G239">D166*F166</f>
        <v>216000</v>
      </c>
      <c r="H166" s="143">
        <f t="shared" si="39"/>
        <v>-36000</v>
      </c>
      <c r="I166" s="144"/>
      <c r="J166" s="143">
        <f t="shared" si="41"/>
        <v>220000</v>
      </c>
      <c r="K166" s="143">
        <v>220000</v>
      </c>
      <c r="L166" s="143">
        <v>420000</v>
      </c>
      <c r="M166" s="132">
        <f t="shared" si="40"/>
        <v>40000</v>
      </c>
      <c r="N166" s="151">
        <f t="shared" si="42"/>
        <v>1.3333333333333333</v>
      </c>
      <c r="O166" s="29" t="s">
        <v>394</v>
      </c>
    </row>
    <row r="167" spans="1:15" s="5" customFormat="1" ht="16.5">
      <c r="A167" s="161" t="s">
        <v>9</v>
      </c>
      <c r="B167" s="149" t="s">
        <v>153</v>
      </c>
      <c r="C167" s="150">
        <v>120000</v>
      </c>
      <c r="D167" s="141">
        <v>160000</v>
      </c>
      <c r="E167" s="146" t="s">
        <v>193</v>
      </c>
      <c r="F167" s="142">
        <v>1.2</v>
      </c>
      <c r="G167" s="143">
        <f t="shared" si="43"/>
        <v>192000</v>
      </c>
      <c r="H167" s="143">
        <f t="shared" si="39"/>
        <v>-32000</v>
      </c>
      <c r="I167" s="144"/>
      <c r="J167" s="143">
        <f t="shared" si="41"/>
        <v>200000</v>
      </c>
      <c r="K167" s="143">
        <v>200000</v>
      </c>
      <c r="L167" s="143">
        <v>240000</v>
      </c>
      <c r="M167" s="132">
        <f t="shared" si="40"/>
        <v>40000</v>
      </c>
      <c r="N167" s="151">
        <f t="shared" si="42"/>
        <v>0.5</v>
      </c>
      <c r="O167" s="29" t="s">
        <v>394</v>
      </c>
    </row>
    <row r="168" spans="1:15" s="5" customFormat="1" ht="33">
      <c r="A168" s="159" t="s">
        <v>26</v>
      </c>
      <c r="B168" s="162" t="s">
        <v>428</v>
      </c>
      <c r="C168" s="150">
        <v>100000</v>
      </c>
      <c r="D168" s="141">
        <v>130000</v>
      </c>
      <c r="E168" s="146" t="s">
        <v>193</v>
      </c>
      <c r="F168" s="142">
        <v>1.2</v>
      </c>
      <c r="G168" s="143">
        <f t="shared" si="43"/>
        <v>156000</v>
      </c>
      <c r="H168" s="143">
        <f t="shared" si="39"/>
        <v>-26000</v>
      </c>
      <c r="I168" s="144"/>
      <c r="J168" s="143">
        <f t="shared" si="41"/>
        <v>160000</v>
      </c>
      <c r="K168" s="143">
        <v>160000</v>
      </c>
      <c r="L168" s="143">
        <v>192000</v>
      </c>
      <c r="M168" s="132">
        <f t="shared" si="40"/>
        <v>30000</v>
      </c>
      <c r="N168" s="151">
        <f t="shared" si="42"/>
        <v>0.47692307692307695</v>
      </c>
      <c r="O168" s="44" t="s">
        <v>394</v>
      </c>
    </row>
    <row r="169" spans="1:15" s="5" customFormat="1" ht="16.5">
      <c r="A169" s="159" t="s">
        <v>24</v>
      </c>
      <c r="B169" s="160" t="s">
        <v>377</v>
      </c>
      <c r="C169" s="150">
        <v>70000</v>
      </c>
      <c r="D169" s="141">
        <v>100000</v>
      </c>
      <c r="E169" s="146" t="s">
        <v>193</v>
      </c>
      <c r="F169" s="142">
        <v>1</v>
      </c>
      <c r="G169" s="143">
        <f t="shared" si="43"/>
        <v>100000</v>
      </c>
      <c r="H169" s="143">
        <f t="shared" si="39"/>
        <v>0</v>
      </c>
      <c r="I169" s="144"/>
      <c r="J169" s="143">
        <f t="shared" si="41"/>
        <v>100000</v>
      </c>
      <c r="K169" s="143">
        <v>100000</v>
      </c>
      <c r="L169" s="143">
        <f>K169</f>
        <v>100000</v>
      </c>
      <c r="M169" s="132">
        <f t="shared" si="40"/>
        <v>0</v>
      </c>
      <c r="N169" s="151">
        <f t="shared" si="42"/>
        <v>0</v>
      </c>
      <c r="O169" s="4"/>
    </row>
    <row r="170" spans="1:15" s="5" customFormat="1" ht="16.5">
      <c r="A170" s="159" t="s">
        <v>105</v>
      </c>
      <c r="B170" s="162" t="s">
        <v>148</v>
      </c>
      <c r="C170" s="163"/>
      <c r="D170" s="164"/>
      <c r="E170" s="165"/>
      <c r="F170" s="142"/>
      <c r="G170" s="143">
        <f t="shared" si="43"/>
        <v>0</v>
      </c>
      <c r="H170" s="143">
        <f t="shared" si="39"/>
        <v>0</v>
      </c>
      <c r="I170" s="144"/>
      <c r="J170" s="143">
        <f t="shared" si="41"/>
        <v>0</v>
      </c>
      <c r="K170" s="143"/>
      <c r="L170" s="143"/>
      <c r="M170" s="132">
        <f t="shared" si="40"/>
        <v>0</v>
      </c>
      <c r="N170" s="151"/>
      <c r="O170" s="4"/>
    </row>
    <row r="171" spans="1:15" s="5" customFormat="1" ht="16.5">
      <c r="A171" s="159" t="s">
        <v>27</v>
      </c>
      <c r="B171" s="160" t="s">
        <v>103</v>
      </c>
      <c r="C171" s="150"/>
      <c r="D171" s="141"/>
      <c r="E171" s="146"/>
      <c r="F171" s="142"/>
      <c r="G171" s="143">
        <f t="shared" si="43"/>
        <v>0</v>
      </c>
      <c r="H171" s="143">
        <f t="shared" si="39"/>
        <v>0</v>
      </c>
      <c r="I171" s="144"/>
      <c r="J171" s="143">
        <f t="shared" si="41"/>
        <v>0</v>
      </c>
      <c r="K171" s="143"/>
      <c r="L171" s="143"/>
      <c r="M171" s="132">
        <f t="shared" si="40"/>
        <v>0</v>
      </c>
      <c r="N171" s="151"/>
      <c r="O171" s="4"/>
    </row>
    <row r="172" spans="1:15" s="5" customFormat="1" ht="33">
      <c r="A172" s="161" t="s">
        <v>6</v>
      </c>
      <c r="B172" s="149" t="s">
        <v>366</v>
      </c>
      <c r="C172" s="150">
        <v>120000</v>
      </c>
      <c r="D172" s="141">
        <v>160000</v>
      </c>
      <c r="E172" s="146" t="s">
        <v>193</v>
      </c>
      <c r="F172" s="142">
        <v>1.13</v>
      </c>
      <c r="G172" s="143">
        <f t="shared" si="43"/>
        <v>180799.99999999997</v>
      </c>
      <c r="H172" s="143">
        <f t="shared" si="39"/>
        <v>-20799.99999999997</v>
      </c>
      <c r="I172" s="144"/>
      <c r="J172" s="143">
        <f t="shared" si="41"/>
        <v>190000</v>
      </c>
      <c r="K172" s="143">
        <v>190000</v>
      </c>
      <c r="L172" s="143">
        <f aca="true" t="shared" si="44" ref="L172:L180">K172</f>
        <v>190000</v>
      </c>
      <c r="M172" s="132">
        <f t="shared" si="40"/>
        <v>30000</v>
      </c>
      <c r="N172" s="151">
        <f t="shared" si="42"/>
        <v>0.1875</v>
      </c>
      <c r="O172" s="4"/>
    </row>
    <row r="173" spans="1:15" s="5" customFormat="1" ht="16.5">
      <c r="A173" s="161" t="s">
        <v>7</v>
      </c>
      <c r="B173" s="149" t="s">
        <v>149</v>
      </c>
      <c r="C173" s="150">
        <v>220000</v>
      </c>
      <c r="D173" s="141">
        <v>290000</v>
      </c>
      <c r="E173" s="146" t="s">
        <v>193</v>
      </c>
      <c r="F173" s="142">
        <v>1.14</v>
      </c>
      <c r="G173" s="143">
        <f t="shared" si="43"/>
        <v>330600</v>
      </c>
      <c r="H173" s="143">
        <f t="shared" si="39"/>
        <v>-40600</v>
      </c>
      <c r="I173" s="144"/>
      <c r="J173" s="143">
        <f t="shared" si="41"/>
        <v>350000</v>
      </c>
      <c r="K173" s="143">
        <v>350000</v>
      </c>
      <c r="L173" s="143">
        <f t="shared" si="44"/>
        <v>350000</v>
      </c>
      <c r="M173" s="132">
        <f t="shared" si="40"/>
        <v>60000</v>
      </c>
      <c r="N173" s="151">
        <f t="shared" si="42"/>
        <v>0.20689655172413793</v>
      </c>
      <c r="O173" s="4"/>
    </row>
    <row r="174" spans="1:15" s="5" customFormat="1" ht="16.5">
      <c r="A174" s="161" t="s">
        <v>8</v>
      </c>
      <c r="B174" s="149" t="s">
        <v>367</v>
      </c>
      <c r="C174" s="150">
        <v>800000</v>
      </c>
      <c r="D174" s="141">
        <v>1100000</v>
      </c>
      <c r="E174" s="146" t="s">
        <v>193</v>
      </c>
      <c r="F174" s="142">
        <v>1.09</v>
      </c>
      <c r="G174" s="143">
        <f t="shared" si="43"/>
        <v>1199000</v>
      </c>
      <c r="H174" s="143">
        <f t="shared" si="39"/>
        <v>-99000</v>
      </c>
      <c r="I174" s="144"/>
      <c r="J174" s="143">
        <f t="shared" si="41"/>
        <v>1200000</v>
      </c>
      <c r="K174" s="143">
        <v>1200000</v>
      </c>
      <c r="L174" s="143">
        <f t="shared" si="44"/>
        <v>1200000</v>
      </c>
      <c r="M174" s="132">
        <f t="shared" si="40"/>
        <v>100000</v>
      </c>
      <c r="N174" s="151">
        <f t="shared" si="42"/>
        <v>0.09090909090909091</v>
      </c>
      <c r="O174" s="4"/>
    </row>
    <row r="175" spans="1:15" s="5" customFormat="1" ht="16.5">
      <c r="A175" s="161" t="s">
        <v>9</v>
      </c>
      <c r="B175" s="149" t="s">
        <v>368</v>
      </c>
      <c r="C175" s="150">
        <v>200000</v>
      </c>
      <c r="D175" s="141">
        <v>280000</v>
      </c>
      <c r="E175" s="146" t="s">
        <v>193</v>
      </c>
      <c r="F175" s="142">
        <v>1.07</v>
      </c>
      <c r="G175" s="143">
        <f t="shared" si="43"/>
        <v>299600</v>
      </c>
      <c r="H175" s="143">
        <f t="shared" si="39"/>
        <v>-19600</v>
      </c>
      <c r="I175" s="144"/>
      <c r="J175" s="143">
        <f t="shared" si="41"/>
        <v>300000</v>
      </c>
      <c r="K175" s="143">
        <v>300000</v>
      </c>
      <c r="L175" s="143">
        <f t="shared" si="44"/>
        <v>300000</v>
      </c>
      <c r="M175" s="132">
        <f t="shared" si="40"/>
        <v>20000</v>
      </c>
      <c r="N175" s="151">
        <f t="shared" si="42"/>
        <v>0.07142857142857142</v>
      </c>
      <c r="O175" s="4"/>
    </row>
    <row r="176" spans="1:15" s="5" customFormat="1" ht="33">
      <c r="A176" s="161" t="s">
        <v>17</v>
      </c>
      <c r="B176" s="149" t="s">
        <v>295</v>
      </c>
      <c r="C176" s="150">
        <v>120000</v>
      </c>
      <c r="D176" s="141">
        <v>160000</v>
      </c>
      <c r="E176" s="146" t="s">
        <v>193</v>
      </c>
      <c r="F176" s="142">
        <v>1.13</v>
      </c>
      <c r="G176" s="143">
        <f t="shared" si="43"/>
        <v>180799.99999999997</v>
      </c>
      <c r="H176" s="143">
        <f t="shared" si="39"/>
        <v>-20799.99999999997</v>
      </c>
      <c r="I176" s="144"/>
      <c r="J176" s="143">
        <f t="shared" si="41"/>
        <v>200000</v>
      </c>
      <c r="K176" s="143">
        <v>200000</v>
      </c>
      <c r="L176" s="143">
        <f t="shared" si="44"/>
        <v>200000</v>
      </c>
      <c r="M176" s="132">
        <f t="shared" si="40"/>
        <v>40000</v>
      </c>
      <c r="N176" s="151">
        <f t="shared" si="42"/>
        <v>0.25</v>
      </c>
      <c r="O176" s="4"/>
    </row>
    <row r="177" spans="1:15" s="5" customFormat="1" ht="33">
      <c r="A177" s="161" t="s">
        <v>21</v>
      </c>
      <c r="B177" s="149" t="s">
        <v>150</v>
      </c>
      <c r="C177" s="150">
        <v>80000</v>
      </c>
      <c r="D177" s="141">
        <v>110000</v>
      </c>
      <c r="E177" s="146" t="s">
        <v>193</v>
      </c>
      <c r="F177" s="142">
        <v>1.09</v>
      </c>
      <c r="G177" s="143">
        <f t="shared" si="43"/>
        <v>119900.00000000001</v>
      </c>
      <c r="H177" s="143">
        <f t="shared" si="39"/>
        <v>-9900.000000000015</v>
      </c>
      <c r="I177" s="144"/>
      <c r="J177" s="143">
        <f t="shared" si="41"/>
        <v>110000</v>
      </c>
      <c r="K177" s="143">
        <v>110000</v>
      </c>
      <c r="L177" s="143">
        <f t="shared" si="44"/>
        <v>110000</v>
      </c>
      <c r="M177" s="132">
        <f t="shared" si="40"/>
        <v>0</v>
      </c>
      <c r="N177" s="151">
        <f t="shared" si="42"/>
        <v>0</v>
      </c>
      <c r="O177" s="4"/>
    </row>
    <row r="178" spans="1:15" s="5" customFormat="1" ht="16.5">
      <c r="A178" s="161" t="s">
        <v>22</v>
      </c>
      <c r="B178" s="149" t="s">
        <v>369</v>
      </c>
      <c r="C178" s="150">
        <v>150000</v>
      </c>
      <c r="D178" s="141">
        <v>200000</v>
      </c>
      <c r="E178" s="146" t="s">
        <v>193</v>
      </c>
      <c r="F178" s="142">
        <v>1.13</v>
      </c>
      <c r="G178" s="143">
        <f t="shared" si="43"/>
        <v>225999.99999999997</v>
      </c>
      <c r="H178" s="143">
        <f t="shared" si="39"/>
        <v>-25999.99999999997</v>
      </c>
      <c r="I178" s="144"/>
      <c r="J178" s="143">
        <f t="shared" si="41"/>
        <v>230000</v>
      </c>
      <c r="K178" s="143">
        <v>230000</v>
      </c>
      <c r="L178" s="143">
        <f t="shared" si="44"/>
        <v>230000</v>
      </c>
      <c r="M178" s="132">
        <f t="shared" si="40"/>
        <v>30000</v>
      </c>
      <c r="N178" s="151">
        <f t="shared" si="42"/>
        <v>0.15</v>
      </c>
      <c r="O178" s="4"/>
    </row>
    <row r="179" spans="1:15" s="5" customFormat="1" ht="16.5">
      <c r="A179" s="161" t="s">
        <v>23</v>
      </c>
      <c r="B179" s="149" t="s">
        <v>151</v>
      </c>
      <c r="C179" s="150">
        <v>110000</v>
      </c>
      <c r="D179" s="141">
        <v>150000</v>
      </c>
      <c r="E179" s="146" t="s">
        <v>193</v>
      </c>
      <c r="F179" s="142">
        <v>1.13</v>
      </c>
      <c r="G179" s="143">
        <f t="shared" si="43"/>
        <v>169499.99999999997</v>
      </c>
      <c r="H179" s="143">
        <f t="shared" si="39"/>
        <v>-19499.99999999997</v>
      </c>
      <c r="I179" s="144"/>
      <c r="J179" s="143">
        <f t="shared" si="41"/>
        <v>170000</v>
      </c>
      <c r="K179" s="143">
        <v>170000</v>
      </c>
      <c r="L179" s="143">
        <f t="shared" si="44"/>
        <v>170000</v>
      </c>
      <c r="M179" s="132">
        <f t="shared" si="40"/>
        <v>20000</v>
      </c>
      <c r="N179" s="151">
        <f t="shared" si="42"/>
        <v>0.13333333333333333</v>
      </c>
      <c r="O179" s="4"/>
    </row>
    <row r="180" spans="1:15" s="5" customFormat="1" ht="16.5">
      <c r="A180" s="159" t="s">
        <v>26</v>
      </c>
      <c r="B180" s="160" t="s">
        <v>377</v>
      </c>
      <c r="C180" s="150">
        <v>70000</v>
      </c>
      <c r="D180" s="141">
        <v>100000</v>
      </c>
      <c r="E180" s="146" t="s">
        <v>193</v>
      </c>
      <c r="F180" s="142">
        <v>1</v>
      </c>
      <c r="G180" s="143">
        <f t="shared" si="43"/>
        <v>100000</v>
      </c>
      <c r="H180" s="143">
        <f t="shared" si="39"/>
        <v>0</v>
      </c>
      <c r="I180" s="144"/>
      <c r="J180" s="143">
        <f t="shared" si="41"/>
        <v>100000</v>
      </c>
      <c r="K180" s="143">
        <v>100000</v>
      </c>
      <c r="L180" s="143">
        <f t="shared" si="44"/>
        <v>100000</v>
      </c>
      <c r="M180" s="132">
        <f t="shared" si="40"/>
        <v>0</v>
      </c>
      <c r="N180" s="151">
        <f t="shared" si="42"/>
        <v>0</v>
      </c>
      <c r="O180" s="4"/>
    </row>
    <row r="181" spans="1:15" s="5" customFormat="1" ht="16.5">
      <c r="A181" s="159" t="s">
        <v>112</v>
      </c>
      <c r="B181" s="162" t="s">
        <v>152</v>
      </c>
      <c r="C181" s="150"/>
      <c r="D181" s="184"/>
      <c r="E181" s="161"/>
      <c r="F181" s="142"/>
      <c r="G181" s="143">
        <f t="shared" si="43"/>
        <v>0</v>
      </c>
      <c r="H181" s="143">
        <f t="shared" si="39"/>
        <v>0</v>
      </c>
      <c r="I181" s="144"/>
      <c r="J181" s="143">
        <f t="shared" si="41"/>
        <v>0</v>
      </c>
      <c r="K181" s="143"/>
      <c r="L181" s="143"/>
      <c r="M181" s="132">
        <f t="shared" si="40"/>
        <v>0</v>
      </c>
      <c r="N181" s="151"/>
      <c r="O181" s="4"/>
    </row>
    <row r="182" spans="1:15" s="5" customFormat="1" ht="16.5">
      <c r="A182" s="159" t="s">
        <v>27</v>
      </c>
      <c r="B182" s="160" t="s">
        <v>107</v>
      </c>
      <c r="C182" s="150"/>
      <c r="D182" s="141"/>
      <c r="E182" s="146"/>
      <c r="F182" s="142"/>
      <c r="G182" s="143">
        <f t="shared" si="43"/>
        <v>0</v>
      </c>
      <c r="H182" s="143">
        <f t="shared" si="39"/>
        <v>0</v>
      </c>
      <c r="I182" s="144"/>
      <c r="J182" s="143">
        <f t="shared" si="41"/>
        <v>0</v>
      </c>
      <c r="K182" s="143"/>
      <c r="L182" s="143"/>
      <c r="M182" s="132">
        <f t="shared" si="40"/>
        <v>0</v>
      </c>
      <c r="N182" s="151"/>
      <c r="O182" s="4"/>
    </row>
    <row r="183" spans="1:15" s="5" customFormat="1" ht="33">
      <c r="A183" s="161" t="s">
        <v>6</v>
      </c>
      <c r="B183" s="149" t="s">
        <v>296</v>
      </c>
      <c r="C183" s="150">
        <v>180000</v>
      </c>
      <c r="D183" s="141">
        <v>340000</v>
      </c>
      <c r="E183" s="146" t="s">
        <v>193</v>
      </c>
      <c r="F183" s="142">
        <v>1.12</v>
      </c>
      <c r="G183" s="143">
        <f t="shared" si="43"/>
        <v>380800.00000000006</v>
      </c>
      <c r="H183" s="143">
        <f t="shared" si="39"/>
        <v>-40800.00000000006</v>
      </c>
      <c r="I183" s="144"/>
      <c r="J183" s="143">
        <f t="shared" si="41"/>
        <v>400000</v>
      </c>
      <c r="K183" s="143">
        <v>400000</v>
      </c>
      <c r="L183" s="143">
        <v>480000</v>
      </c>
      <c r="M183" s="132">
        <f t="shared" si="40"/>
        <v>60000</v>
      </c>
      <c r="N183" s="151">
        <f t="shared" si="42"/>
        <v>0.4117647058823529</v>
      </c>
      <c r="O183" s="4" t="s">
        <v>381</v>
      </c>
    </row>
    <row r="184" spans="1:15" s="5" customFormat="1" ht="16.5">
      <c r="A184" s="161" t="s">
        <v>7</v>
      </c>
      <c r="B184" s="149" t="s">
        <v>370</v>
      </c>
      <c r="C184" s="150">
        <v>1500000</v>
      </c>
      <c r="D184" s="141">
        <f>2800000</f>
        <v>2800000</v>
      </c>
      <c r="E184" s="146" t="s">
        <v>193</v>
      </c>
      <c r="F184" s="142">
        <v>1.07</v>
      </c>
      <c r="G184" s="143">
        <f t="shared" si="43"/>
        <v>2996000</v>
      </c>
      <c r="H184" s="143">
        <f t="shared" si="39"/>
        <v>-196000</v>
      </c>
      <c r="I184" s="144"/>
      <c r="J184" s="143">
        <f t="shared" si="41"/>
        <v>3000000</v>
      </c>
      <c r="K184" s="143">
        <v>3000000</v>
      </c>
      <c r="L184" s="143">
        <v>3600000</v>
      </c>
      <c r="M184" s="132">
        <f t="shared" si="40"/>
        <v>200000</v>
      </c>
      <c r="N184" s="151">
        <f t="shared" si="42"/>
        <v>0.2857142857142857</v>
      </c>
      <c r="O184" s="4" t="s">
        <v>381</v>
      </c>
    </row>
    <row r="185" spans="1:15" s="5" customFormat="1" ht="16.5">
      <c r="A185" s="161" t="s">
        <v>8</v>
      </c>
      <c r="B185" s="149" t="s">
        <v>371</v>
      </c>
      <c r="C185" s="150">
        <v>1000000</v>
      </c>
      <c r="D185" s="141">
        <v>1800000</v>
      </c>
      <c r="E185" s="146" t="s">
        <v>193</v>
      </c>
      <c r="F185" s="142">
        <v>1.11</v>
      </c>
      <c r="G185" s="143">
        <f t="shared" si="43"/>
        <v>1998000.0000000002</v>
      </c>
      <c r="H185" s="143">
        <f t="shared" si="39"/>
        <v>-198000.00000000023</v>
      </c>
      <c r="I185" s="144"/>
      <c r="J185" s="143">
        <f t="shared" si="41"/>
        <v>2000000</v>
      </c>
      <c r="K185" s="143">
        <v>2000000</v>
      </c>
      <c r="L185" s="143">
        <v>2400000</v>
      </c>
      <c r="M185" s="132">
        <f t="shared" si="40"/>
        <v>200000</v>
      </c>
      <c r="N185" s="151">
        <f t="shared" si="42"/>
        <v>0.3333333333333333</v>
      </c>
      <c r="O185" s="4" t="s">
        <v>381</v>
      </c>
    </row>
    <row r="186" spans="1:15" s="5" customFormat="1" ht="16.5">
      <c r="A186" s="161" t="s">
        <v>9</v>
      </c>
      <c r="B186" s="149" t="s">
        <v>372</v>
      </c>
      <c r="C186" s="150">
        <v>2000000</v>
      </c>
      <c r="D186" s="141">
        <f>3500000</f>
        <v>3500000</v>
      </c>
      <c r="E186" s="146" t="s">
        <v>193</v>
      </c>
      <c r="F186" s="142">
        <v>1.03</v>
      </c>
      <c r="G186" s="143">
        <f t="shared" si="43"/>
        <v>3605000</v>
      </c>
      <c r="H186" s="143">
        <f t="shared" si="39"/>
        <v>-105000</v>
      </c>
      <c r="I186" s="144"/>
      <c r="J186" s="143">
        <f t="shared" si="41"/>
        <v>3650000</v>
      </c>
      <c r="K186" s="143">
        <v>3650000</v>
      </c>
      <c r="L186" s="143">
        <v>4380000</v>
      </c>
      <c r="M186" s="132">
        <f t="shared" si="40"/>
        <v>150000</v>
      </c>
      <c r="N186" s="151">
        <f t="shared" si="42"/>
        <v>0.25142857142857145</v>
      </c>
      <c r="O186" s="4" t="s">
        <v>381</v>
      </c>
    </row>
    <row r="187" spans="1:15" s="5" customFormat="1" ht="33">
      <c r="A187" s="161" t="s">
        <v>17</v>
      </c>
      <c r="B187" s="149" t="s">
        <v>373</v>
      </c>
      <c r="C187" s="150">
        <v>3000000</v>
      </c>
      <c r="D187" s="141">
        <f>5500000</f>
        <v>5500000</v>
      </c>
      <c r="E187" s="146" t="s">
        <v>193</v>
      </c>
      <c r="F187" s="142">
        <v>1.2</v>
      </c>
      <c r="G187" s="143">
        <f t="shared" si="43"/>
        <v>6600000</v>
      </c>
      <c r="H187" s="143">
        <f t="shared" si="39"/>
        <v>-1100000</v>
      </c>
      <c r="I187" s="144"/>
      <c r="J187" s="143">
        <f t="shared" si="41"/>
        <v>6000000</v>
      </c>
      <c r="K187" s="143">
        <v>6000000</v>
      </c>
      <c r="L187" s="143">
        <v>7200000</v>
      </c>
      <c r="M187" s="132">
        <f t="shared" si="40"/>
        <v>500000</v>
      </c>
      <c r="N187" s="151">
        <f t="shared" si="42"/>
        <v>0.3090909090909091</v>
      </c>
      <c r="O187" s="4" t="s">
        <v>381</v>
      </c>
    </row>
    <row r="188" spans="1:15" s="5" customFormat="1" ht="16.5">
      <c r="A188" s="161" t="s">
        <v>21</v>
      </c>
      <c r="B188" s="149" t="s">
        <v>298</v>
      </c>
      <c r="C188" s="150">
        <v>2000000</v>
      </c>
      <c r="D188" s="141">
        <v>3500000</v>
      </c>
      <c r="E188" s="146" t="s">
        <v>193</v>
      </c>
      <c r="F188" s="142">
        <v>1.11</v>
      </c>
      <c r="G188" s="143">
        <f t="shared" si="43"/>
        <v>3885000.0000000005</v>
      </c>
      <c r="H188" s="143">
        <f aca="true" t="shared" si="45" ref="H188:H229">D188-G188</f>
        <v>-385000.00000000047</v>
      </c>
      <c r="I188" s="144"/>
      <c r="J188" s="143">
        <f t="shared" si="41"/>
        <v>3900000</v>
      </c>
      <c r="K188" s="143">
        <v>3900000</v>
      </c>
      <c r="L188" s="143">
        <v>4680000</v>
      </c>
      <c r="M188" s="132">
        <f t="shared" si="40"/>
        <v>400000</v>
      </c>
      <c r="N188" s="151">
        <f t="shared" si="42"/>
        <v>0.33714285714285713</v>
      </c>
      <c r="O188" s="4" t="s">
        <v>381</v>
      </c>
    </row>
    <row r="189" spans="1:15" s="5" customFormat="1" ht="16.5">
      <c r="A189" s="161" t="s">
        <v>22</v>
      </c>
      <c r="B189" s="149" t="s">
        <v>297</v>
      </c>
      <c r="C189" s="150">
        <v>700000</v>
      </c>
      <c r="D189" s="141">
        <v>1300000</v>
      </c>
      <c r="E189" s="146" t="s">
        <v>193</v>
      </c>
      <c r="F189" s="142">
        <v>1.08</v>
      </c>
      <c r="G189" s="143">
        <f t="shared" si="43"/>
        <v>1404000</v>
      </c>
      <c r="H189" s="143">
        <f t="shared" si="45"/>
        <v>-104000</v>
      </c>
      <c r="I189" s="144"/>
      <c r="J189" s="143">
        <f t="shared" si="41"/>
        <v>1450000</v>
      </c>
      <c r="K189" s="143">
        <v>1450000</v>
      </c>
      <c r="L189" s="143">
        <v>1740000</v>
      </c>
      <c r="M189" s="132">
        <f t="shared" si="40"/>
        <v>150000</v>
      </c>
      <c r="N189" s="151">
        <f t="shared" si="42"/>
        <v>0.3384615384615385</v>
      </c>
      <c r="O189" s="4" t="s">
        <v>381</v>
      </c>
    </row>
    <row r="190" spans="1:15" s="5" customFormat="1" ht="16.5">
      <c r="A190" s="161" t="s">
        <v>23</v>
      </c>
      <c r="B190" s="149" t="s">
        <v>153</v>
      </c>
      <c r="C190" s="150">
        <v>150000</v>
      </c>
      <c r="D190" s="141">
        <v>280000</v>
      </c>
      <c r="E190" s="146" t="s">
        <v>193</v>
      </c>
      <c r="F190" s="142">
        <v>1.07</v>
      </c>
      <c r="G190" s="143">
        <f t="shared" si="43"/>
        <v>299600</v>
      </c>
      <c r="H190" s="143">
        <f t="shared" si="45"/>
        <v>-19600</v>
      </c>
      <c r="I190" s="144"/>
      <c r="J190" s="143">
        <f t="shared" si="41"/>
        <v>300000</v>
      </c>
      <c r="K190" s="143">
        <v>300000</v>
      </c>
      <c r="L190" s="143">
        <v>360000</v>
      </c>
      <c r="M190" s="132">
        <f aca="true" t="shared" si="46" ref="M190:M216">K190-D190</f>
        <v>20000</v>
      </c>
      <c r="N190" s="151">
        <f t="shared" si="42"/>
        <v>0.2857142857142857</v>
      </c>
      <c r="O190" s="4" t="s">
        <v>381</v>
      </c>
    </row>
    <row r="191" spans="1:15" s="5" customFormat="1" ht="16.5">
      <c r="A191" s="159" t="s">
        <v>26</v>
      </c>
      <c r="B191" s="160" t="s">
        <v>154</v>
      </c>
      <c r="C191" s="150"/>
      <c r="D191" s="141"/>
      <c r="E191" s="146"/>
      <c r="F191" s="142"/>
      <c r="G191" s="143">
        <f t="shared" si="43"/>
        <v>0</v>
      </c>
      <c r="H191" s="143">
        <f t="shared" si="45"/>
        <v>0</v>
      </c>
      <c r="I191" s="144"/>
      <c r="J191" s="143">
        <f t="shared" si="41"/>
        <v>0</v>
      </c>
      <c r="K191" s="143"/>
      <c r="L191" s="143"/>
      <c r="M191" s="132">
        <f t="shared" si="46"/>
        <v>0</v>
      </c>
      <c r="N191" s="151"/>
      <c r="O191" s="4"/>
    </row>
    <row r="192" spans="1:15" s="5" customFormat="1" ht="16.5">
      <c r="A192" s="161" t="s">
        <v>10</v>
      </c>
      <c r="B192" s="149" t="s">
        <v>155</v>
      </c>
      <c r="C192" s="150">
        <v>700000</v>
      </c>
      <c r="D192" s="141">
        <v>950000</v>
      </c>
      <c r="E192" s="146" t="s">
        <v>193</v>
      </c>
      <c r="F192" s="142">
        <v>1.11</v>
      </c>
      <c r="G192" s="143">
        <f t="shared" si="43"/>
        <v>1054500</v>
      </c>
      <c r="H192" s="143">
        <f t="shared" si="45"/>
        <v>-104500</v>
      </c>
      <c r="I192" s="144"/>
      <c r="J192" s="143">
        <f t="shared" si="41"/>
        <v>1060000</v>
      </c>
      <c r="K192" s="143">
        <v>1060000</v>
      </c>
      <c r="L192" s="189">
        <v>1272000</v>
      </c>
      <c r="M192" s="132">
        <f t="shared" si="46"/>
        <v>110000</v>
      </c>
      <c r="N192" s="151">
        <f t="shared" si="42"/>
        <v>0.3389473684210526</v>
      </c>
      <c r="O192" s="4" t="s">
        <v>430</v>
      </c>
    </row>
    <row r="193" spans="1:15" s="5" customFormat="1" ht="16.5">
      <c r="A193" s="161" t="s">
        <v>3</v>
      </c>
      <c r="B193" s="149" t="s">
        <v>299</v>
      </c>
      <c r="C193" s="150">
        <v>170000</v>
      </c>
      <c r="D193" s="141">
        <v>230000</v>
      </c>
      <c r="E193" s="146" t="s">
        <v>193</v>
      </c>
      <c r="F193" s="142">
        <v>1.13</v>
      </c>
      <c r="G193" s="143">
        <f t="shared" si="43"/>
        <v>259899.99999999997</v>
      </c>
      <c r="H193" s="143">
        <f t="shared" si="45"/>
        <v>-29899.99999999997</v>
      </c>
      <c r="I193" s="144"/>
      <c r="J193" s="143">
        <f t="shared" si="41"/>
        <v>260000</v>
      </c>
      <c r="K193" s="143">
        <v>260000</v>
      </c>
      <c r="L193" s="189">
        <v>312000</v>
      </c>
      <c r="M193" s="132">
        <f t="shared" si="46"/>
        <v>30000</v>
      </c>
      <c r="N193" s="151">
        <f t="shared" si="42"/>
        <v>0.3565217391304348</v>
      </c>
      <c r="O193" s="4" t="s">
        <v>430</v>
      </c>
    </row>
    <row r="194" spans="1:15" s="5" customFormat="1" ht="33">
      <c r="A194" s="161" t="s">
        <v>4</v>
      </c>
      <c r="B194" s="149" t="s">
        <v>374</v>
      </c>
      <c r="C194" s="150">
        <v>100000</v>
      </c>
      <c r="D194" s="141">
        <v>130000</v>
      </c>
      <c r="E194" s="146" t="s">
        <v>193</v>
      </c>
      <c r="F194" s="142">
        <v>1.23</v>
      </c>
      <c r="G194" s="143">
        <f t="shared" si="43"/>
        <v>159900</v>
      </c>
      <c r="H194" s="143">
        <f t="shared" si="45"/>
        <v>-29900</v>
      </c>
      <c r="I194" s="144"/>
      <c r="J194" s="143">
        <f t="shared" si="41"/>
        <v>160000</v>
      </c>
      <c r="K194" s="143">
        <v>160000</v>
      </c>
      <c r="L194" s="189">
        <v>192000</v>
      </c>
      <c r="M194" s="132">
        <f t="shared" si="46"/>
        <v>30000</v>
      </c>
      <c r="N194" s="151">
        <f t="shared" si="42"/>
        <v>0.47692307692307695</v>
      </c>
      <c r="O194" s="4" t="s">
        <v>430</v>
      </c>
    </row>
    <row r="195" spans="1:15" s="5" customFormat="1" ht="16.5">
      <c r="A195" s="159" t="s">
        <v>24</v>
      </c>
      <c r="B195" s="160" t="s">
        <v>377</v>
      </c>
      <c r="C195" s="150">
        <v>70000</v>
      </c>
      <c r="D195" s="141">
        <v>100000</v>
      </c>
      <c r="E195" s="146" t="s">
        <v>193</v>
      </c>
      <c r="F195" s="142">
        <v>1</v>
      </c>
      <c r="G195" s="143">
        <f t="shared" si="43"/>
        <v>100000</v>
      </c>
      <c r="H195" s="143">
        <f t="shared" si="45"/>
        <v>0</v>
      </c>
      <c r="I195" s="144"/>
      <c r="J195" s="143">
        <f t="shared" si="41"/>
        <v>100000</v>
      </c>
      <c r="K195" s="143">
        <v>100000</v>
      </c>
      <c r="L195" s="189">
        <v>120000</v>
      </c>
      <c r="M195" s="132">
        <f t="shared" si="46"/>
        <v>0</v>
      </c>
      <c r="N195" s="151">
        <f t="shared" si="42"/>
        <v>0.2</v>
      </c>
      <c r="O195" s="4" t="s">
        <v>430</v>
      </c>
    </row>
    <row r="196" spans="1:15" s="5" customFormat="1" ht="16.5">
      <c r="A196" s="159" t="s">
        <v>135</v>
      </c>
      <c r="B196" s="162" t="s">
        <v>156</v>
      </c>
      <c r="C196" s="150"/>
      <c r="D196" s="184"/>
      <c r="E196" s="161"/>
      <c r="F196" s="142"/>
      <c r="G196" s="143">
        <f t="shared" si="43"/>
        <v>0</v>
      </c>
      <c r="H196" s="143">
        <f t="shared" si="45"/>
        <v>0</v>
      </c>
      <c r="I196" s="144"/>
      <c r="J196" s="143">
        <f t="shared" si="41"/>
        <v>0</v>
      </c>
      <c r="K196" s="143"/>
      <c r="L196" s="143"/>
      <c r="M196" s="132">
        <f t="shared" si="46"/>
        <v>0</v>
      </c>
      <c r="N196" s="151"/>
      <c r="O196" s="4"/>
    </row>
    <row r="197" spans="1:15" s="5" customFormat="1" ht="16.5">
      <c r="A197" s="187" t="s">
        <v>27</v>
      </c>
      <c r="B197" s="188" t="s">
        <v>300</v>
      </c>
      <c r="C197" s="150">
        <v>110000</v>
      </c>
      <c r="D197" s="141">
        <v>150000</v>
      </c>
      <c r="E197" s="146" t="s">
        <v>193</v>
      </c>
      <c r="F197" s="142">
        <v>1.13</v>
      </c>
      <c r="G197" s="143">
        <f t="shared" si="43"/>
        <v>169499.99999999997</v>
      </c>
      <c r="H197" s="143">
        <f t="shared" si="45"/>
        <v>-19499.99999999997</v>
      </c>
      <c r="I197" s="144"/>
      <c r="J197" s="143">
        <f t="shared" si="41"/>
        <v>170000</v>
      </c>
      <c r="K197" s="143">
        <v>170000</v>
      </c>
      <c r="L197" s="143">
        <v>210000</v>
      </c>
      <c r="M197" s="132">
        <f t="shared" si="46"/>
        <v>20000</v>
      </c>
      <c r="N197" s="151">
        <f t="shared" si="42"/>
        <v>0.4</v>
      </c>
      <c r="O197" s="29" t="s">
        <v>381</v>
      </c>
    </row>
    <row r="198" spans="1:15" s="5" customFormat="1" ht="16.5">
      <c r="A198" s="187" t="s">
        <v>26</v>
      </c>
      <c r="B198" s="188" t="s">
        <v>309</v>
      </c>
      <c r="C198" s="150">
        <v>100000</v>
      </c>
      <c r="D198" s="141">
        <v>140000</v>
      </c>
      <c r="E198" s="146" t="s">
        <v>193</v>
      </c>
      <c r="F198" s="142">
        <v>1.14</v>
      </c>
      <c r="G198" s="143">
        <f t="shared" si="43"/>
        <v>159600</v>
      </c>
      <c r="H198" s="143">
        <f t="shared" si="45"/>
        <v>-19600</v>
      </c>
      <c r="I198" s="144"/>
      <c r="J198" s="143">
        <f t="shared" si="41"/>
        <v>160000</v>
      </c>
      <c r="K198" s="143">
        <v>160000</v>
      </c>
      <c r="L198" s="143">
        <v>220000</v>
      </c>
      <c r="M198" s="132">
        <f t="shared" si="46"/>
        <v>20000</v>
      </c>
      <c r="N198" s="151">
        <f t="shared" si="42"/>
        <v>0.5714285714285714</v>
      </c>
      <c r="O198" s="29" t="s">
        <v>381</v>
      </c>
    </row>
    <row r="199" spans="1:15" s="5" customFormat="1" ht="16.5">
      <c r="A199" s="187" t="s">
        <v>24</v>
      </c>
      <c r="B199" s="188" t="s">
        <v>157</v>
      </c>
      <c r="C199" s="150">
        <v>70000</v>
      </c>
      <c r="D199" s="141">
        <v>120000</v>
      </c>
      <c r="E199" s="146" t="s">
        <v>193</v>
      </c>
      <c r="F199" s="142">
        <v>1</v>
      </c>
      <c r="G199" s="143">
        <f t="shared" si="43"/>
        <v>120000</v>
      </c>
      <c r="H199" s="143">
        <f t="shared" si="45"/>
        <v>0</v>
      </c>
      <c r="I199" s="144"/>
      <c r="J199" s="143">
        <f t="shared" si="41"/>
        <v>120000</v>
      </c>
      <c r="K199" s="143">
        <v>120000</v>
      </c>
      <c r="L199" s="143">
        <v>145000</v>
      </c>
      <c r="M199" s="132">
        <f t="shared" si="46"/>
        <v>0</v>
      </c>
      <c r="N199" s="151">
        <f t="shared" si="42"/>
        <v>0.20833333333333334</v>
      </c>
      <c r="O199" s="29" t="s">
        <v>381</v>
      </c>
    </row>
    <row r="200" spans="1:15" s="5" customFormat="1" ht="16.5">
      <c r="A200" s="187" t="s">
        <v>25</v>
      </c>
      <c r="B200" s="188" t="s">
        <v>158</v>
      </c>
      <c r="C200" s="150">
        <v>130000</v>
      </c>
      <c r="D200" s="141">
        <v>170000</v>
      </c>
      <c r="E200" s="146" t="s">
        <v>193</v>
      </c>
      <c r="F200" s="142">
        <v>1.1</v>
      </c>
      <c r="G200" s="143">
        <f t="shared" si="43"/>
        <v>187000.00000000003</v>
      </c>
      <c r="H200" s="143">
        <f t="shared" si="45"/>
        <v>-17000.00000000003</v>
      </c>
      <c r="I200" s="144"/>
      <c r="J200" s="143">
        <f t="shared" si="41"/>
        <v>190000</v>
      </c>
      <c r="K200" s="143">
        <v>190000</v>
      </c>
      <c r="L200" s="143">
        <v>230000</v>
      </c>
      <c r="M200" s="132">
        <f t="shared" si="46"/>
        <v>20000</v>
      </c>
      <c r="N200" s="151">
        <f t="shared" si="42"/>
        <v>0.35294117647058826</v>
      </c>
      <c r="O200" s="29" t="s">
        <v>381</v>
      </c>
    </row>
    <row r="201" spans="1:15" s="5" customFormat="1" ht="16.5">
      <c r="A201" s="187" t="s">
        <v>28</v>
      </c>
      <c r="B201" s="188" t="s">
        <v>159</v>
      </c>
      <c r="C201" s="150">
        <v>70000</v>
      </c>
      <c r="D201" s="141">
        <v>120000</v>
      </c>
      <c r="E201" s="146" t="s">
        <v>193</v>
      </c>
      <c r="F201" s="142">
        <v>1</v>
      </c>
      <c r="G201" s="143">
        <f t="shared" si="43"/>
        <v>120000</v>
      </c>
      <c r="H201" s="143">
        <f t="shared" si="45"/>
        <v>0</v>
      </c>
      <c r="I201" s="144"/>
      <c r="J201" s="143">
        <f t="shared" si="41"/>
        <v>120000</v>
      </c>
      <c r="K201" s="143">
        <v>120000</v>
      </c>
      <c r="L201" s="143">
        <v>120000</v>
      </c>
      <c r="M201" s="132">
        <f t="shared" si="46"/>
        <v>0</v>
      </c>
      <c r="N201" s="151">
        <f t="shared" si="42"/>
        <v>0</v>
      </c>
      <c r="O201" s="4"/>
    </row>
    <row r="202" spans="1:15" s="34" customFormat="1" ht="16.5">
      <c r="A202" s="187" t="s">
        <v>29</v>
      </c>
      <c r="B202" s="188" t="s">
        <v>377</v>
      </c>
      <c r="C202" s="150">
        <v>60000</v>
      </c>
      <c r="D202" s="141">
        <v>100000</v>
      </c>
      <c r="E202" s="146" t="s">
        <v>193</v>
      </c>
      <c r="F202" s="142">
        <v>1</v>
      </c>
      <c r="G202" s="143">
        <f t="shared" si="43"/>
        <v>100000</v>
      </c>
      <c r="H202" s="143">
        <f t="shared" si="45"/>
        <v>0</v>
      </c>
      <c r="I202" s="144"/>
      <c r="J202" s="143">
        <f t="shared" si="41"/>
        <v>100000</v>
      </c>
      <c r="K202" s="143">
        <v>100000</v>
      </c>
      <c r="L202" s="190">
        <v>120000</v>
      </c>
      <c r="M202" s="147">
        <f t="shared" si="46"/>
        <v>0</v>
      </c>
      <c r="N202" s="148">
        <f t="shared" si="42"/>
        <v>0.2</v>
      </c>
      <c r="O202" s="39" t="s">
        <v>427</v>
      </c>
    </row>
    <row r="203" spans="1:15" s="5" customFormat="1" ht="16.5">
      <c r="A203" s="159" t="s">
        <v>136</v>
      </c>
      <c r="B203" s="162" t="s">
        <v>160</v>
      </c>
      <c r="C203" s="150"/>
      <c r="D203" s="184"/>
      <c r="E203" s="161"/>
      <c r="F203" s="142"/>
      <c r="G203" s="143">
        <f t="shared" si="43"/>
        <v>0</v>
      </c>
      <c r="H203" s="143">
        <f t="shared" si="45"/>
        <v>0</v>
      </c>
      <c r="I203" s="144"/>
      <c r="J203" s="143">
        <f t="shared" si="41"/>
        <v>0</v>
      </c>
      <c r="K203" s="143"/>
      <c r="L203" s="143"/>
      <c r="M203" s="132">
        <f t="shared" si="46"/>
        <v>0</v>
      </c>
      <c r="N203" s="151"/>
      <c r="O203" s="4"/>
    </row>
    <row r="204" spans="1:15" s="5" customFormat="1" ht="16.5">
      <c r="A204" s="161" t="s">
        <v>27</v>
      </c>
      <c r="B204" s="149" t="s">
        <v>375</v>
      </c>
      <c r="C204" s="150">
        <v>120000</v>
      </c>
      <c r="D204" s="141">
        <v>160000</v>
      </c>
      <c r="E204" s="146" t="s">
        <v>193</v>
      </c>
      <c r="F204" s="142">
        <v>1.09</v>
      </c>
      <c r="G204" s="143">
        <f t="shared" si="43"/>
        <v>174400</v>
      </c>
      <c r="H204" s="143">
        <f t="shared" si="45"/>
        <v>-14400</v>
      </c>
      <c r="I204" s="144"/>
      <c r="J204" s="143">
        <f t="shared" si="41"/>
        <v>175000</v>
      </c>
      <c r="K204" s="143">
        <v>175000</v>
      </c>
      <c r="L204" s="143">
        <f aca="true" t="shared" si="47" ref="L204:L209">K204</f>
        <v>175000</v>
      </c>
      <c r="M204" s="132">
        <f t="shared" si="46"/>
        <v>15000</v>
      </c>
      <c r="N204" s="151">
        <f t="shared" si="42"/>
        <v>0.09375</v>
      </c>
      <c r="O204" s="4"/>
    </row>
    <row r="205" spans="1:15" s="5" customFormat="1" ht="16.5">
      <c r="A205" s="161" t="s">
        <v>26</v>
      </c>
      <c r="B205" s="149" t="s">
        <v>376</v>
      </c>
      <c r="C205" s="150">
        <v>110000</v>
      </c>
      <c r="D205" s="141">
        <v>150000</v>
      </c>
      <c r="E205" s="146" t="s">
        <v>193</v>
      </c>
      <c r="F205" s="142">
        <v>1.1</v>
      </c>
      <c r="G205" s="143">
        <f t="shared" si="43"/>
        <v>165000</v>
      </c>
      <c r="H205" s="143">
        <f t="shared" si="45"/>
        <v>-15000</v>
      </c>
      <c r="I205" s="144"/>
      <c r="J205" s="143">
        <f t="shared" si="41"/>
        <v>165000</v>
      </c>
      <c r="K205" s="143">
        <v>165000</v>
      </c>
      <c r="L205" s="143">
        <f t="shared" si="47"/>
        <v>165000</v>
      </c>
      <c r="M205" s="132">
        <f t="shared" si="46"/>
        <v>15000</v>
      </c>
      <c r="N205" s="151">
        <f t="shared" si="42"/>
        <v>0.1</v>
      </c>
      <c r="O205" s="4"/>
    </row>
    <row r="206" spans="1:15" s="5" customFormat="1" ht="33">
      <c r="A206" s="161" t="s">
        <v>24</v>
      </c>
      <c r="B206" s="149" t="s">
        <v>301</v>
      </c>
      <c r="C206" s="150">
        <v>210000</v>
      </c>
      <c r="D206" s="141">
        <v>280000</v>
      </c>
      <c r="E206" s="146" t="s">
        <v>193</v>
      </c>
      <c r="F206" s="142">
        <v>1.14</v>
      </c>
      <c r="G206" s="143">
        <f t="shared" si="43"/>
        <v>319200</v>
      </c>
      <c r="H206" s="143">
        <f t="shared" si="45"/>
        <v>-39200</v>
      </c>
      <c r="I206" s="144"/>
      <c r="J206" s="143">
        <f t="shared" si="41"/>
        <v>320000</v>
      </c>
      <c r="K206" s="143">
        <v>320000</v>
      </c>
      <c r="L206" s="143">
        <f t="shared" si="47"/>
        <v>320000</v>
      </c>
      <c r="M206" s="132">
        <f t="shared" si="46"/>
        <v>40000</v>
      </c>
      <c r="N206" s="151">
        <f t="shared" si="42"/>
        <v>0.14285714285714285</v>
      </c>
      <c r="O206" s="4"/>
    </row>
    <row r="207" spans="1:15" s="5" customFormat="1" ht="33">
      <c r="A207" s="161" t="s">
        <v>25</v>
      </c>
      <c r="B207" s="149" t="s">
        <v>161</v>
      </c>
      <c r="C207" s="150">
        <v>120000</v>
      </c>
      <c r="D207" s="141">
        <v>160000</v>
      </c>
      <c r="E207" s="146" t="s">
        <v>193</v>
      </c>
      <c r="F207" s="142">
        <v>1.13</v>
      </c>
      <c r="G207" s="143">
        <f t="shared" si="43"/>
        <v>180799.99999999997</v>
      </c>
      <c r="H207" s="143">
        <f t="shared" si="45"/>
        <v>-20799.99999999997</v>
      </c>
      <c r="I207" s="144"/>
      <c r="J207" s="143">
        <f t="shared" si="41"/>
        <v>190000</v>
      </c>
      <c r="K207" s="143">
        <v>190000</v>
      </c>
      <c r="L207" s="143">
        <f t="shared" si="47"/>
        <v>190000</v>
      </c>
      <c r="M207" s="132">
        <f t="shared" si="46"/>
        <v>30000</v>
      </c>
      <c r="N207" s="151">
        <f t="shared" si="42"/>
        <v>0.1875</v>
      </c>
      <c r="O207" s="4"/>
    </row>
    <row r="208" spans="1:15" s="5" customFormat="1" ht="33">
      <c r="A208" s="161" t="s">
        <v>28</v>
      </c>
      <c r="B208" s="149" t="s">
        <v>302</v>
      </c>
      <c r="C208" s="150">
        <v>100000</v>
      </c>
      <c r="D208" s="141">
        <v>150000</v>
      </c>
      <c r="E208" s="146" t="s">
        <v>193</v>
      </c>
      <c r="F208" s="142">
        <v>1</v>
      </c>
      <c r="G208" s="143">
        <f t="shared" si="43"/>
        <v>150000</v>
      </c>
      <c r="H208" s="143">
        <f t="shared" si="45"/>
        <v>0</v>
      </c>
      <c r="I208" s="144"/>
      <c r="J208" s="143">
        <f t="shared" si="41"/>
        <v>150000</v>
      </c>
      <c r="K208" s="143">
        <v>150000</v>
      </c>
      <c r="L208" s="143">
        <f t="shared" si="47"/>
        <v>150000</v>
      </c>
      <c r="M208" s="132">
        <f t="shared" si="46"/>
        <v>0</v>
      </c>
      <c r="N208" s="151">
        <f t="shared" si="42"/>
        <v>0</v>
      </c>
      <c r="O208" s="4"/>
    </row>
    <row r="209" spans="1:15" s="5" customFormat="1" ht="16.5">
      <c r="A209" s="187" t="s">
        <v>29</v>
      </c>
      <c r="B209" s="188" t="s">
        <v>377</v>
      </c>
      <c r="C209" s="150">
        <v>60000</v>
      </c>
      <c r="D209" s="141">
        <v>100000</v>
      </c>
      <c r="E209" s="146" t="s">
        <v>193</v>
      </c>
      <c r="F209" s="142">
        <v>1</v>
      </c>
      <c r="G209" s="143">
        <f t="shared" si="43"/>
        <v>100000</v>
      </c>
      <c r="H209" s="143">
        <f t="shared" si="45"/>
        <v>0</v>
      </c>
      <c r="I209" s="144"/>
      <c r="J209" s="143">
        <f t="shared" si="41"/>
        <v>100000</v>
      </c>
      <c r="K209" s="143">
        <v>100000</v>
      </c>
      <c r="L209" s="143">
        <f t="shared" si="47"/>
        <v>100000</v>
      </c>
      <c r="M209" s="132">
        <f t="shared" si="46"/>
        <v>0</v>
      </c>
      <c r="N209" s="151">
        <f t="shared" si="42"/>
        <v>0</v>
      </c>
      <c r="O209" s="4"/>
    </row>
    <row r="210" spans="1:15" s="5" customFormat="1" ht="16.5">
      <c r="A210" s="159" t="s">
        <v>137</v>
      </c>
      <c r="B210" s="162" t="s">
        <v>162</v>
      </c>
      <c r="C210" s="150">
        <v>60000</v>
      </c>
      <c r="D210" s="141">
        <v>100000</v>
      </c>
      <c r="E210" s="146" t="s">
        <v>193</v>
      </c>
      <c r="F210" s="142">
        <v>1</v>
      </c>
      <c r="G210" s="143">
        <f t="shared" si="43"/>
        <v>100000</v>
      </c>
      <c r="H210" s="143">
        <f t="shared" si="45"/>
        <v>0</v>
      </c>
      <c r="I210" s="144"/>
      <c r="J210" s="143">
        <f t="shared" si="41"/>
        <v>100000</v>
      </c>
      <c r="K210" s="143">
        <v>100000</v>
      </c>
      <c r="L210" s="143"/>
      <c r="M210" s="132">
        <f t="shared" si="46"/>
        <v>0</v>
      </c>
      <c r="N210" s="151">
        <f t="shared" si="42"/>
        <v>-1</v>
      </c>
      <c r="O210" s="4"/>
    </row>
    <row r="211" spans="1:15" s="5" customFormat="1" ht="16.5">
      <c r="A211" s="191">
        <v>1</v>
      </c>
      <c r="B211" s="192" t="s">
        <v>395</v>
      </c>
      <c r="C211" s="150"/>
      <c r="D211" s="141"/>
      <c r="E211" s="146"/>
      <c r="F211" s="142"/>
      <c r="G211" s="143"/>
      <c r="H211" s="143"/>
      <c r="I211" s="144"/>
      <c r="J211" s="143"/>
      <c r="K211" s="143"/>
      <c r="L211" s="143">
        <v>200000</v>
      </c>
      <c r="M211" s="132"/>
      <c r="N211" s="151"/>
      <c r="O211" s="29" t="s">
        <v>399</v>
      </c>
    </row>
    <row r="212" spans="1:15" s="5" customFormat="1" ht="16.5">
      <c r="A212" s="191">
        <v>2</v>
      </c>
      <c r="B212" s="192" t="s">
        <v>396</v>
      </c>
      <c r="C212" s="150"/>
      <c r="D212" s="141"/>
      <c r="E212" s="146"/>
      <c r="F212" s="142"/>
      <c r="G212" s="143"/>
      <c r="H212" s="143"/>
      <c r="I212" s="144"/>
      <c r="J212" s="143"/>
      <c r="K212" s="143"/>
      <c r="L212" s="143">
        <v>150000</v>
      </c>
      <c r="M212" s="132"/>
      <c r="N212" s="151"/>
      <c r="O212" s="29" t="s">
        <v>399</v>
      </c>
    </row>
    <row r="213" spans="1:15" s="5" customFormat="1" ht="16.5">
      <c r="A213" s="191">
        <v>3</v>
      </c>
      <c r="B213" s="192" t="s">
        <v>397</v>
      </c>
      <c r="C213" s="150"/>
      <c r="D213" s="141"/>
      <c r="E213" s="146"/>
      <c r="F213" s="142"/>
      <c r="G213" s="143"/>
      <c r="H213" s="143"/>
      <c r="I213" s="144"/>
      <c r="J213" s="143"/>
      <c r="K213" s="143"/>
      <c r="L213" s="143">
        <v>200000</v>
      </c>
      <c r="M213" s="132"/>
      <c r="N213" s="151"/>
      <c r="O213" s="29" t="s">
        <v>399</v>
      </c>
    </row>
    <row r="214" spans="1:15" s="5" customFormat="1" ht="16.5">
      <c r="A214" s="191">
        <v>4</v>
      </c>
      <c r="B214" s="192" t="s">
        <v>398</v>
      </c>
      <c r="C214" s="150"/>
      <c r="D214" s="141"/>
      <c r="E214" s="146"/>
      <c r="F214" s="142"/>
      <c r="G214" s="143"/>
      <c r="H214" s="143"/>
      <c r="I214" s="144"/>
      <c r="J214" s="143"/>
      <c r="K214" s="143"/>
      <c r="L214" s="143">
        <v>150000</v>
      </c>
      <c r="M214" s="132"/>
      <c r="N214" s="151"/>
      <c r="O214" s="29" t="s">
        <v>399</v>
      </c>
    </row>
    <row r="215" spans="1:15" s="5" customFormat="1" ht="16.5">
      <c r="A215" s="191">
        <v>5</v>
      </c>
      <c r="B215" s="192" t="s">
        <v>33</v>
      </c>
      <c r="C215" s="150"/>
      <c r="D215" s="141"/>
      <c r="E215" s="146"/>
      <c r="F215" s="142"/>
      <c r="G215" s="143"/>
      <c r="H215" s="143"/>
      <c r="I215" s="144"/>
      <c r="J215" s="143"/>
      <c r="K215" s="143"/>
      <c r="L215" s="143">
        <v>100000</v>
      </c>
      <c r="M215" s="132"/>
      <c r="N215" s="151"/>
      <c r="O215" s="29"/>
    </row>
    <row r="216" spans="1:15" s="5" customFormat="1" ht="16.5">
      <c r="A216" s="159" t="s">
        <v>139</v>
      </c>
      <c r="B216" s="162" t="s">
        <v>163</v>
      </c>
      <c r="C216" s="150">
        <v>60000</v>
      </c>
      <c r="D216" s="141">
        <v>100000</v>
      </c>
      <c r="E216" s="146" t="s">
        <v>193</v>
      </c>
      <c r="F216" s="142">
        <v>1</v>
      </c>
      <c r="G216" s="143">
        <f t="shared" si="43"/>
        <v>100000</v>
      </c>
      <c r="H216" s="143">
        <f t="shared" si="45"/>
        <v>0</v>
      </c>
      <c r="I216" s="144"/>
      <c r="J216" s="143">
        <f t="shared" si="41"/>
        <v>100000</v>
      </c>
      <c r="K216" s="143">
        <v>100000</v>
      </c>
      <c r="L216" s="143"/>
      <c r="M216" s="132">
        <f t="shared" si="46"/>
        <v>0</v>
      </c>
      <c r="N216" s="151">
        <f t="shared" si="42"/>
        <v>-1</v>
      </c>
      <c r="O216" s="4"/>
    </row>
    <row r="217" spans="1:15" s="5" customFormat="1" ht="33">
      <c r="A217" s="191">
        <v>1</v>
      </c>
      <c r="B217" s="192" t="s">
        <v>400</v>
      </c>
      <c r="C217" s="150"/>
      <c r="D217" s="141"/>
      <c r="E217" s="146"/>
      <c r="F217" s="142"/>
      <c r="G217" s="143"/>
      <c r="H217" s="143"/>
      <c r="I217" s="144"/>
      <c r="J217" s="143"/>
      <c r="K217" s="143"/>
      <c r="L217" s="143">
        <v>160000</v>
      </c>
      <c r="M217" s="132"/>
      <c r="N217" s="151"/>
      <c r="O217" s="29" t="s">
        <v>399</v>
      </c>
    </row>
    <row r="218" spans="1:15" s="5" customFormat="1" ht="16.5">
      <c r="A218" s="191">
        <v>2</v>
      </c>
      <c r="B218" s="192" t="s">
        <v>401</v>
      </c>
      <c r="C218" s="150"/>
      <c r="D218" s="141"/>
      <c r="E218" s="146"/>
      <c r="F218" s="142"/>
      <c r="G218" s="143"/>
      <c r="H218" s="143"/>
      <c r="I218" s="144"/>
      <c r="J218" s="143"/>
      <c r="K218" s="143"/>
      <c r="L218" s="143">
        <v>180000</v>
      </c>
      <c r="M218" s="132"/>
      <c r="N218" s="151"/>
      <c r="O218" s="29" t="s">
        <v>399</v>
      </c>
    </row>
    <row r="219" spans="1:15" s="5" customFormat="1" ht="16.5">
      <c r="A219" s="191">
        <v>3</v>
      </c>
      <c r="B219" s="192" t="s">
        <v>402</v>
      </c>
      <c r="C219" s="150"/>
      <c r="D219" s="141"/>
      <c r="E219" s="146"/>
      <c r="F219" s="142"/>
      <c r="G219" s="143"/>
      <c r="H219" s="143"/>
      <c r="I219" s="144"/>
      <c r="J219" s="143"/>
      <c r="K219" s="143"/>
      <c r="L219" s="143">
        <v>140000</v>
      </c>
      <c r="M219" s="132"/>
      <c r="N219" s="151"/>
      <c r="O219" s="29" t="s">
        <v>399</v>
      </c>
    </row>
    <row r="220" spans="1:15" s="5" customFormat="1" ht="16.5">
      <c r="A220" s="191">
        <v>4</v>
      </c>
      <c r="B220" s="192" t="s">
        <v>403</v>
      </c>
      <c r="C220" s="150"/>
      <c r="D220" s="141"/>
      <c r="E220" s="146"/>
      <c r="F220" s="142"/>
      <c r="G220" s="143"/>
      <c r="H220" s="143"/>
      <c r="I220" s="144"/>
      <c r="J220" s="143"/>
      <c r="K220" s="143"/>
      <c r="L220" s="143">
        <v>120000</v>
      </c>
      <c r="M220" s="132"/>
      <c r="N220" s="151"/>
      <c r="O220" s="29" t="s">
        <v>399</v>
      </c>
    </row>
    <row r="221" spans="1:15" s="5" customFormat="1" ht="16.5">
      <c r="A221" s="191">
        <v>5</v>
      </c>
      <c r="B221" s="192" t="s">
        <v>33</v>
      </c>
      <c r="C221" s="150"/>
      <c r="D221" s="141"/>
      <c r="E221" s="146"/>
      <c r="F221" s="142"/>
      <c r="G221" s="143"/>
      <c r="H221" s="143"/>
      <c r="I221" s="144"/>
      <c r="J221" s="143"/>
      <c r="K221" s="143"/>
      <c r="L221" s="143">
        <v>100000</v>
      </c>
      <c r="M221" s="132"/>
      <c r="N221" s="151"/>
      <c r="O221" s="29" t="s">
        <v>399</v>
      </c>
    </row>
    <row r="222" spans="1:15" s="5" customFormat="1" ht="16.5">
      <c r="A222" s="159" t="s">
        <v>140</v>
      </c>
      <c r="B222" s="162" t="s">
        <v>164</v>
      </c>
      <c r="C222" s="163"/>
      <c r="D222" s="164"/>
      <c r="E222" s="165"/>
      <c r="F222" s="142"/>
      <c r="G222" s="143">
        <f t="shared" si="43"/>
        <v>0</v>
      </c>
      <c r="H222" s="143">
        <f t="shared" si="45"/>
        <v>0</v>
      </c>
      <c r="I222" s="144"/>
      <c r="J222" s="143" t="str">
        <f t="shared" si="41"/>
        <v> </v>
      </c>
      <c r="K222" s="143" t="s">
        <v>201</v>
      </c>
      <c r="L222" s="143" t="str">
        <f>K222</f>
        <v> </v>
      </c>
      <c r="M222" s="134"/>
      <c r="N222" s="151"/>
      <c r="O222" s="4"/>
    </row>
    <row r="223" spans="1:15" s="5" customFormat="1" ht="28.5" customHeight="1">
      <c r="A223" s="177" t="s">
        <v>27</v>
      </c>
      <c r="B223" s="178" t="s">
        <v>434</v>
      </c>
      <c r="C223" s="150">
        <v>70000</v>
      </c>
      <c r="D223" s="193">
        <v>140000</v>
      </c>
      <c r="E223" s="146" t="s">
        <v>193</v>
      </c>
      <c r="F223" s="142">
        <v>1.1</v>
      </c>
      <c r="G223" s="143">
        <f t="shared" si="43"/>
        <v>154000</v>
      </c>
      <c r="H223" s="143">
        <f t="shared" si="45"/>
        <v>-14000</v>
      </c>
      <c r="I223" s="144"/>
      <c r="J223" s="143">
        <f t="shared" si="41"/>
        <v>160000</v>
      </c>
      <c r="K223" s="143">
        <v>160000</v>
      </c>
      <c r="L223" s="143">
        <v>230000</v>
      </c>
      <c r="M223" s="132">
        <f aca="true" t="shared" si="48" ref="M223:M252">K223-D223</f>
        <v>20000</v>
      </c>
      <c r="N223" s="151">
        <f t="shared" si="42"/>
        <v>0.6428571428571429</v>
      </c>
      <c r="O223" s="29" t="s">
        <v>381</v>
      </c>
    </row>
    <row r="224" spans="1:15" s="5" customFormat="1" ht="16.5">
      <c r="A224" s="177" t="s">
        <v>26</v>
      </c>
      <c r="B224" s="178" t="s">
        <v>165</v>
      </c>
      <c r="C224" s="150">
        <v>320000</v>
      </c>
      <c r="D224" s="193">
        <v>560000</v>
      </c>
      <c r="E224" s="146" t="s">
        <v>193</v>
      </c>
      <c r="F224" s="142">
        <v>1.07</v>
      </c>
      <c r="G224" s="143">
        <f t="shared" si="43"/>
        <v>599200</v>
      </c>
      <c r="H224" s="143">
        <f t="shared" si="45"/>
        <v>-39200</v>
      </c>
      <c r="I224" s="144"/>
      <c r="J224" s="143">
        <f t="shared" si="41"/>
        <v>600000</v>
      </c>
      <c r="K224" s="143">
        <v>600000</v>
      </c>
      <c r="L224" s="143">
        <v>936000</v>
      </c>
      <c r="M224" s="132">
        <f t="shared" si="48"/>
        <v>40000</v>
      </c>
      <c r="N224" s="151">
        <f t="shared" si="42"/>
        <v>0.6714285714285714</v>
      </c>
      <c r="O224" s="29" t="s">
        <v>381</v>
      </c>
    </row>
    <row r="225" spans="1:15" s="5" customFormat="1" ht="16.5">
      <c r="A225" s="177" t="s">
        <v>24</v>
      </c>
      <c r="B225" s="178" t="s">
        <v>303</v>
      </c>
      <c r="C225" s="150">
        <v>60000</v>
      </c>
      <c r="D225" s="193">
        <v>120000</v>
      </c>
      <c r="E225" s="146" t="s">
        <v>193</v>
      </c>
      <c r="F225" s="142">
        <v>1</v>
      </c>
      <c r="G225" s="143">
        <f t="shared" si="43"/>
        <v>120000</v>
      </c>
      <c r="H225" s="143">
        <f t="shared" si="45"/>
        <v>0</v>
      </c>
      <c r="I225" s="144"/>
      <c r="J225" s="143">
        <f t="shared" si="41"/>
        <v>120000</v>
      </c>
      <c r="K225" s="143">
        <v>120000</v>
      </c>
      <c r="L225" s="143">
        <f aca="true" t="shared" si="49" ref="L225:L230">K225</f>
        <v>120000</v>
      </c>
      <c r="M225" s="132">
        <f t="shared" si="48"/>
        <v>0</v>
      </c>
      <c r="N225" s="151">
        <f t="shared" si="42"/>
        <v>0</v>
      </c>
      <c r="O225" s="4"/>
    </row>
    <row r="226" spans="1:15" s="5" customFormat="1" ht="33">
      <c r="A226" s="177" t="s">
        <v>25</v>
      </c>
      <c r="B226" s="178" t="s">
        <v>304</v>
      </c>
      <c r="C226" s="150">
        <v>210000</v>
      </c>
      <c r="D226" s="193">
        <v>370000</v>
      </c>
      <c r="E226" s="146" t="s">
        <v>193</v>
      </c>
      <c r="F226" s="142">
        <v>1.08</v>
      </c>
      <c r="G226" s="143">
        <f t="shared" si="43"/>
        <v>399600</v>
      </c>
      <c r="H226" s="143">
        <f t="shared" si="45"/>
        <v>-29600</v>
      </c>
      <c r="I226" s="144"/>
      <c r="J226" s="143">
        <f t="shared" si="41"/>
        <v>400000</v>
      </c>
      <c r="K226" s="143">
        <v>400000</v>
      </c>
      <c r="L226" s="143">
        <f t="shared" si="49"/>
        <v>400000</v>
      </c>
      <c r="M226" s="132">
        <f t="shared" si="48"/>
        <v>30000</v>
      </c>
      <c r="N226" s="151">
        <f t="shared" si="42"/>
        <v>0.08108108108108109</v>
      </c>
      <c r="O226" s="4"/>
    </row>
    <row r="227" spans="1:15" s="5" customFormat="1" ht="33">
      <c r="A227" s="177" t="s">
        <v>28</v>
      </c>
      <c r="B227" s="178" t="s">
        <v>254</v>
      </c>
      <c r="C227" s="150">
        <v>200000</v>
      </c>
      <c r="D227" s="141">
        <v>350000</v>
      </c>
      <c r="E227" s="146" t="s">
        <v>193</v>
      </c>
      <c r="F227" s="142">
        <v>1.09</v>
      </c>
      <c r="G227" s="143">
        <f t="shared" si="43"/>
        <v>381500</v>
      </c>
      <c r="H227" s="143">
        <f t="shared" si="45"/>
        <v>-31500</v>
      </c>
      <c r="I227" s="144"/>
      <c r="J227" s="143">
        <f t="shared" si="41"/>
        <v>390000</v>
      </c>
      <c r="K227" s="143">
        <v>390000</v>
      </c>
      <c r="L227" s="143">
        <f t="shared" si="49"/>
        <v>390000</v>
      </c>
      <c r="M227" s="132">
        <f t="shared" si="48"/>
        <v>40000</v>
      </c>
      <c r="N227" s="151">
        <f t="shared" si="42"/>
        <v>0.11428571428571428</v>
      </c>
      <c r="O227" s="4"/>
    </row>
    <row r="228" spans="1:15" s="5" customFormat="1" ht="16.5">
      <c r="A228" s="177" t="s">
        <v>29</v>
      </c>
      <c r="B228" s="178" t="s">
        <v>255</v>
      </c>
      <c r="C228" s="150">
        <v>65000</v>
      </c>
      <c r="D228" s="141">
        <v>130000</v>
      </c>
      <c r="E228" s="146" t="s">
        <v>193</v>
      </c>
      <c r="F228" s="142">
        <v>1.04</v>
      </c>
      <c r="G228" s="143">
        <f t="shared" si="43"/>
        <v>135200</v>
      </c>
      <c r="H228" s="143">
        <f t="shared" si="45"/>
        <v>-5200</v>
      </c>
      <c r="I228" s="144"/>
      <c r="J228" s="143">
        <f t="shared" si="41"/>
        <v>140000</v>
      </c>
      <c r="K228" s="143">
        <v>140000</v>
      </c>
      <c r="L228" s="143">
        <f t="shared" si="49"/>
        <v>140000</v>
      </c>
      <c r="M228" s="132">
        <f t="shared" si="48"/>
        <v>10000</v>
      </c>
      <c r="N228" s="151">
        <f t="shared" si="42"/>
        <v>0.07692307692307693</v>
      </c>
      <c r="O228" s="4"/>
    </row>
    <row r="229" spans="1:15" s="5" customFormat="1" ht="16.5">
      <c r="A229" s="177" t="s">
        <v>30</v>
      </c>
      <c r="B229" s="178" t="s">
        <v>33</v>
      </c>
      <c r="C229" s="150">
        <v>60000</v>
      </c>
      <c r="D229" s="141">
        <v>100000</v>
      </c>
      <c r="E229" s="146" t="s">
        <v>193</v>
      </c>
      <c r="F229" s="142">
        <v>1</v>
      </c>
      <c r="G229" s="143">
        <f t="shared" si="43"/>
        <v>100000</v>
      </c>
      <c r="H229" s="143">
        <f t="shared" si="45"/>
        <v>0</v>
      </c>
      <c r="I229" s="144"/>
      <c r="J229" s="143">
        <f t="shared" si="41"/>
        <v>100000</v>
      </c>
      <c r="K229" s="143">
        <v>100000</v>
      </c>
      <c r="L229" s="143">
        <f t="shared" si="49"/>
        <v>100000</v>
      </c>
      <c r="M229" s="132">
        <f t="shared" si="48"/>
        <v>0</v>
      </c>
      <c r="N229" s="151">
        <f t="shared" si="42"/>
        <v>0</v>
      </c>
      <c r="O229" s="4"/>
    </row>
    <row r="230" spans="1:15" s="5" customFormat="1" ht="16.5">
      <c r="A230" s="194">
        <v>8</v>
      </c>
      <c r="B230" s="178" t="s">
        <v>256</v>
      </c>
      <c r="C230" s="150"/>
      <c r="D230" s="141"/>
      <c r="E230" s="146"/>
      <c r="F230" s="142"/>
      <c r="G230" s="143">
        <f t="shared" si="43"/>
        <v>0</v>
      </c>
      <c r="H230" s="143"/>
      <c r="I230" s="144"/>
      <c r="J230" s="143">
        <f t="shared" si="41"/>
        <v>250000</v>
      </c>
      <c r="K230" s="143">
        <v>250000</v>
      </c>
      <c r="L230" s="143">
        <f t="shared" si="49"/>
        <v>250000</v>
      </c>
      <c r="M230" s="132">
        <f t="shared" si="48"/>
        <v>250000</v>
      </c>
      <c r="N230" s="151"/>
      <c r="O230" s="4"/>
    </row>
    <row r="231" spans="1:15" s="5" customFormat="1" ht="16.5">
      <c r="A231" s="159" t="s">
        <v>141</v>
      </c>
      <c r="B231" s="162" t="s">
        <v>166</v>
      </c>
      <c r="C231" s="163"/>
      <c r="D231" s="164"/>
      <c r="E231" s="165"/>
      <c r="F231" s="142"/>
      <c r="G231" s="143">
        <f t="shared" si="43"/>
        <v>0</v>
      </c>
      <c r="H231" s="143">
        <f aca="true" t="shared" si="50" ref="H231:H242">D231-G231</f>
        <v>0</v>
      </c>
      <c r="I231" s="144"/>
      <c r="J231" s="143">
        <f t="shared" si="41"/>
        <v>0</v>
      </c>
      <c r="K231" s="143"/>
      <c r="L231" s="143"/>
      <c r="M231" s="132">
        <f t="shared" si="48"/>
        <v>0</v>
      </c>
      <c r="N231" s="151"/>
      <c r="O231" s="4"/>
    </row>
    <row r="232" spans="1:15" s="5" customFormat="1" ht="25.5" customHeight="1">
      <c r="A232" s="177" t="s">
        <v>27</v>
      </c>
      <c r="B232" s="149" t="s">
        <v>435</v>
      </c>
      <c r="C232" s="150">
        <v>350000</v>
      </c>
      <c r="D232" s="141">
        <v>460000</v>
      </c>
      <c r="E232" s="146" t="s">
        <v>193</v>
      </c>
      <c r="F232" s="142">
        <v>1.09</v>
      </c>
      <c r="G232" s="143">
        <f t="shared" si="43"/>
        <v>501400.00000000006</v>
      </c>
      <c r="H232" s="143">
        <f t="shared" si="50"/>
        <v>-41400.00000000006</v>
      </c>
      <c r="I232" s="144"/>
      <c r="J232" s="143">
        <f t="shared" si="41"/>
        <v>510000</v>
      </c>
      <c r="K232" s="143">
        <v>510000</v>
      </c>
      <c r="L232" s="143">
        <f>K232</f>
        <v>510000</v>
      </c>
      <c r="M232" s="132">
        <f t="shared" si="48"/>
        <v>50000</v>
      </c>
      <c r="N232" s="151">
        <f t="shared" si="42"/>
        <v>0.10869565217391304</v>
      </c>
      <c r="O232" s="4"/>
    </row>
    <row r="233" spans="1:15" s="5" customFormat="1" ht="16.5">
      <c r="A233" s="177" t="s">
        <v>26</v>
      </c>
      <c r="B233" s="149" t="s">
        <v>167</v>
      </c>
      <c r="C233" s="150">
        <v>200000</v>
      </c>
      <c r="D233" s="141">
        <v>260000</v>
      </c>
      <c r="E233" s="146" t="s">
        <v>193</v>
      </c>
      <c r="F233" s="142">
        <v>1.15</v>
      </c>
      <c r="G233" s="143">
        <f t="shared" si="43"/>
        <v>299000</v>
      </c>
      <c r="H233" s="143">
        <f t="shared" si="50"/>
        <v>-39000</v>
      </c>
      <c r="I233" s="144"/>
      <c r="J233" s="143">
        <f aca="true" t="shared" si="51" ref="J233:J252">K233</f>
        <v>300000</v>
      </c>
      <c r="K233" s="143">
        <v>300000</v>
      </c>
      <c r="L233" s="143">
        <f aca="true" t="shared" si="52" ref="L233:L252">K233</f>
        <v>300000</v>
      </c>
      <c r="M233" s="132">
        <f t="shared" si="48"/>
        <v>40000</v>
      </c>
      <c r="N233" s="151">
        <f t="shared" si="42"/>
        <v>0.15384615384615385</v>
      </c>
      <c r="O233" s="4"/>
    </row>
    <row r="234" spans="1:15" s="5" customFormat="1" ht="16.5">
      <c r="A234" s="177" t="s">
        <v>24</v>
      </c>
      <c r="B234" s="149" t="s">
        <v>168</v>
      </c>
      <c r="C234" s="150">
        <v>120000</v>
      </c>
      <c r="D234" s="141">
        <v>170000</v>
      </c>
      <c r="E234" s="146" t="s">
        <v>193</v>
      </c>
      <c r="F234" s="142">
        <v>1.06</v>
      </c>
      <c r="G234" s="143">
        <f t="shared" si="43"/>
        <v>180200</v>
      </c>
      <c r="H234" s="143">
        <f t="shared" si="50"/>
        <v>-10200</v>
      </c>
      <c r="I234" s="144"/>
      <c r="J234" s="143">
        <f t="shared" si="51"/>
        <v>185000</v>
      </c>
      <c r="K234" s="143">
        <v>185000</v>
      </c>
      <c r="L234" s="143">
        <f t="shared" si="52"/>
        <v>185000</v>
      </c>
      <c r="M234" s="132">
        <f t="shared" si="48"/>
        <v>15000</v>
      </c>
      <c r="N234" s="151">
        <f t="shared" si="42"/>
        <v>0.08823529411764706</v>
      </c>
      <c r="O234" s="4"/>
    </row>
    <row r="235" spans="1:15" s="5" customFormat="1" ht="33">
      <c r="A235" s="177" t="s">
        <v>25</v>
      </c>
      <c r="B235" s="149" t="s">
        <v>252</v>
      </c>
      <c r="C235" s="150">
        <v>110000</v>
      </c>
      <c r="D235" s="141">
        <v>155000</v>
      </c>
      <c r="E235" s="146" t="s">
        <v>193</v>
      </c>
      <c r="F235" s="142">
        <v>1.06</v>
      </c>
      <c r="G235" s="143">
        <f t="shared" si="43"/>
        <v>164300</v>
      </c>
      <c r="H235" s="143">
        <f t="shared" si="50"/>
        <v>-9300</v>
      </c>
      <c r="I235" s="144"/>
      <c r="J235" s="143">
        <f t="shared" si="51"/>
        <v>165000</v>
      </c>
      <c r="K235" s="143">
        <v>165000</v>
      </c>
      <c r="L235" s="143">
        <f t="shared" si="52"/>
        <v>165000</v>
      </c>
      <c r="M235" s="132">
        <f t="shared" si="48"/>
        <v>10000</v>
      </c>
      <c r="N235" s="151">
        <f aca="true" t="shared" si="53" ref="N235:N250">(L235-D235)/D235</f>
        <v>0.06451612903225806</v>
      </c>
      <c r="O235" s="4"/>
    </row>
    <row r="236" spans="1:15" s="5" customFormat="1" ht="33">
      <c r="A236" s="177" t="s">
        <v>28</v>
      </c>
      <c r="B236" s="149" t="s">
        <v>253</v>
      </c>
      <c r="C236" s="150">
        <v>90000</v>
      </c>
      <c r="D236" s="141">
        <v>130000</v>
      </c>
      <c r="E236" s="146" t="s">
        <v>193</v>
      </c>
      <c r="F236" s="142">
        <v>1.04</v>
      </c>
      <c r="G236" s="143">
        <f t="shared" si="43"/>
        <v>135200</v>
      </c>
      <c r="H236" s="143">
        <f t="shared" si="50"/>
        <v>-5200</v>
      </c>
      <c r="I236" s="144"/>
      <c r="J236" s="143">
        <f t="shared" si="51"/>
        <v>140000</v>
      </c>
      <c r="K236" s="143">
        <v>140000</v>
      </c>
      <c r="L236" s="143">
        <f t="shared" si="52"/>
        <v>140000</v>
      </c>
      <c r="M236" s="132">
        <f t="shared" si="48"/>
        <v>10000</v>
      </c>
      <c r="N236" s="151">
        <f t="shared" si="53"/>
        <v>0.07692307692307693</v>
      </c>
      <c r="O236" s="4"/>
    </row>
    <row r="237" spans="1:15" s="5" customFormat="1" ht="16.5">
      <c r="A237" s="177" t="s">
        <v>29</v>
      </c>
      <c r="B237" s="182" t="s">
        <v>377</v>
      </c>
      <c r="C237" s="150">
        <v>60000</v>
      </c>
      <c r="D237" s="141">
        <v>100000</v>
      </c>
      <c r="E237" s="146" t="s">
        <v>193</v>
      </c>
      <c r="F237" s="142">
        <v>1</v>
      </c>
      <c r="G237" s="143">
        <f t="shared" si="43"/>
        <v>100000</v>
      </c>
      <c r="H237" s="143">
        <f t="shared" si="50"/>
        <v>0</v>
      </c>
      <c r="I237" s="144"/>
      <c r="J237" s="143">
        <f t="shared" si="51"/>
        <v>100000</v>
      </c>
      <c r="K237" s="143">
        <v>100000</v>
      </c>
      <c r="L237" s="143">
        <f t="shared" si="52"/>
        <v>100000</v>
      </c>
      <c r="M237" s="132">
        <f t="shared" si="48"/>
        <v>0</v>
      </c>
      <c r="N237" s="151">
        <f t="shared" si="53"/>
        <v>0</v>
      </c>
      <c r="O237" s="4"/>
    </row>
    <row r="238" spans="1:15" s="5" customFormat="1" ht="16.5">
      <c r="A238" s="159" t="s">
        <v>142</v>
      </c>
      <c r="B238" s="162" t="s">
        <v>169</v>
      </c>
      <c r="C238" s="163"/>
      <c r="D238" s="164"/>
      <c r="E238" s="165"/>
      <c r="F238" s="142"/>
      <c r="G238" s="143">
        <f t="shared" si="43"/>
        <v>0</v>
      </c>
      <c r="H238" s="143">
        <f t="shared" si="50"/>
        <v>0</v>
      </c>
      <c r="I238" s="144"/>
      <c r="J238" s="143">
        <f t="shared" si="51"/>
        <v>0</v>
      </c>
      <c r="K238" s="143"/>
      <c r="L238" s="143"/>
      <c r="M238" s="132">
        <f t="shared" si="48"/>
        <v>0</v>
      </c>
      <c r="N238" s="151"/>
      <c r="O238" s="4"/>
    </row>
    <row r="239" spans="1:15" s="5" customFormat="1" ht="33">
      <c r="A239" s="185" t="s">
        <v>27</v>
      </c>
      <c r="B239" s="195" t="s">
        <v>170</v>
      </c>
      <c r="C239" s="150"/>
      <c r="D239" s="141"/>
      <c r="E239" s="146"/>
      <c r="F239" s="142"/>
      <c r="G239" s="143">
        <f t="shared" si="43"/>
        <v>0</v>
      </c>
      <c r="H239" s="143">
        <f t="shared" si="50"/>
        <v>0</v>
      </c>
      <c r="I239" s="144"/>
      <c r="J239" s="143">
        <f t="shared" si="51"/>
        <v>0</v>
      </c>
      <c r="K239" s="143"/>
      <c r="L239" s="143"/>
      <c r="M239" s="132">
        <f t="shared" si="48"/>
        <v>0</v>
      </c>
      <c r="N239" s="151"/>
      <c r="O239" s="4"/>
    </row>
    <row r="240" spans="1:15" s="5" customFormat="1" ht="31.5" customHeight="1">
      <c r="A240" s="187" t="s">
        <v>6</v>
      </c>
      <c r="B240" s="188" t="s">
        <v>305</v>
      </c>
      <c r="C240" s="150">
        <v>130000</v>
      </c>
      <c r="D240" s="141">
        <v>170000</v>
      </c>
      <c r="E240" s="146" t="s">
        <v>193</v>
      </c>
      <c r="F240" s="142">
        <v>1.13</v>
      </c>
      <c r="G240" s="143">
        <f aca="true" t="shared" si="54" ref="G240:G250">D240*F240</f>
        <v>192099.99999999997</v>
      </c>
      <c r="H240" s="143">
        <f t="shared" si="50"/>
        <v>-22099.99999999997</v>
      </c>
      <c r="I240" s="144"/>
      <c r="J240" s="143">
        <f t="shared" si="51"/>
        <v>200000</v>
      </c>
      <c r="K240" s="143">
        <v>200000</v>
      </c>
      <c r="L240" s="143">
        <f t="shared" si="52"/>
        <v>200000</v>
      </c>
      <c r="M240" s="132">
        <f t="shared" si="48"/>
        <v>30000</v>
      </c>
      <c r="N240" s="151">
        <f t="shared" si="53"/>
        <v>0.17647058823529413</v>
      </c>
      <c r="O240" s="4"/>
    </row>
    <row r="241" spans="1:15" s="5" customFormat="1" ht="16.5">
      <c r="A241" s="187" t="s">
        <v>7</v>
      </c>
      <c r="B241" s="188" t="s">
        <v>306</v>
      </c>
      <c r="C241" s="150">
        <v>110000</v>
      </c>
      <c r="D241" s="141">
        <v>150000</v>
      </c>
      <c r="E241" s="146" t="s">
        <v>193</v>
      </c>
      <c r="F241" s="142">
        <v>1.1</v>
      </c>
      <c r="G241" s="143">
        <f t="shared" si="54"/>
        <v>165000</v>
      </c>
      <c r="H241" s="143">
        <f t="shared" si="50"/>
        <v>-15000</v>
      </c>
      <c r="I241" s="144"/>
      <c r="J241" s="143">
        <f t="shared" si="51"/>
        <v>165000</v>
      </c>
      <c r="K241" s="143">
        <v>165000</v>
      </c>
      <c r="L241" s="143">
        <f t="shared" si="52"/>
        <v>165000</v>
      </c>
      <c r="M241" s="132">
        <f t="shared" si="48"/>
        <v>15000</v>
      </c>
      <c r="N241" s="151">
        <f t="shared" si="53"/>
        <v>0.1</v>
      </c>
      <c r="O241" s="4"/>
    </row>
    <row r="242" spans="1:15" s="5" customFormat="1" ht="16.5">
      <c r="A242" s="187" t="s">
        <v>8</v>
      </c>
      <c r="B242" s="188" t="s">
        <v>307</v>
      </c>
      <c r="C242" s="150">
        <v>95000</v>
      </c>
      <c r="D242" s="141">
        <v>130000</v>
      </c>
      <c r="E242" s="146" t="s">
        <v>193</v>
      </c>
      <c r="F242" s="142">
        <v>1.12</v>
      </c>
      <c r="G242" s="143">
        <f t="shared" si="54"/>
        <v>145600</v>
      </c>
      <c r="H242" s="143">
        <f t="shared" si="50"/>
        <v>-15600</v>
      </c>
      <c r="I242" s="144"/>
      <c r="J242" s="143">
        <f t="shared" si="51"/>
        <v>150000</v>
      </c>
      <c r="K242" s="143">
        <v>150000</v>
      </c>
      <c r="L242" s="143">
        <f t="shared" si="52"/>
        <v>150000</v>
      </c>
      <c r="M242" s="132">
        <f t="shared" si="48"/>
        <v>20000</v>
      </c>
      <c r="N242" s="151">
        <f>(L242-D242)/D242</f>
        <v>0.15384615384615385</v>
      </c>
      <c r="O242" s="4"/>
    </row>
    <row r="243" spans="1:15" s="5" customFormat="1" ht="16.5">
      <c r="A243" s="196" t="s">
        <v>9</v>
      </c>
      <c r="B243" s="188" t="s">
        <v>308</v>
      </c>
      <c r="C243" s="150"/>
      <c r="D243" s="141"/>
      <c r="E243" s="146"/>
      <c r="F243" s="142"/>
      <c r="G243" s="143">
        <f t="shared" si="54"/>
        <v>0</v>
      </c>
      <c r="H243" s="143"/>
      <c r="I243" s="144"/>
      <c r="J243" s="143">
        <f t="shared" si="51"/>
        <v>120000</v>
      </c>
      <c r="K243" s="143">
        <v>120000</v>
      </c>
      <c r="L243" s="143">
        <f t="shared" si="52"/>
        <v>120000</v>
      </c>
      <c r="M243" s="132">
        <f t="shared" si="48"/>
        <v>120000</v>
      </c>
      <c r="N243" s="151"/>
      <c r="O243" s="4"/>
    </row>
    <row r="244" spans="1:15" s="5" customFormat="1" ht="16.5">
      <c r="A244" s="185" t="s">
        <v>26</v>
      </c>
      <c r="B244" s="186" t="s">
        <v>377</v>
      </c>
      <c r="C244" s="150">
        <v>65000</v>
      </c>
      <c r="D244" s="141">
        <v>100000</v>
      </c>
      <c r="E244" s="146" t="s">
        <v>193</v>
      </c>
      <c r="F244" s="142">
        <v>1</v>
      </c>
      <c r="G244" s="143">
        <f t="shared" si="54"/>
        <v>100000</v>
      </c>
      <c r="H244" s="143">
        <f aca="true" t="shared" si="55" ref="H244:H250">D244-G244</f>
        <v>0</v>
      </c>
      <c r="I244" s="144"/>
      <c r="J244" s="143">
        <f t="shared" si="51"/>
        <v>100000</v>
      </c>
      <c r="K244" s="143">
        <v>100000</v>
      </c>
      <c r="L244" s="143">
        <f t="shared" si="52"/>
        <v>100000</v>
      </c>
      <c r="M244" s="132">
        <f t="shared" si="48"/>
        <v>0</v>
      </c>
      <c r="N244" s="151">
        <f t="shared" si="53"/>
        <v>0</v>
      </c>
      <c r="O244" s="4"/>
    </row>
    <row r="245" spans="1:15" s="5" customFormat="1" ht="16.5">
      <c r="A245" s="159" t="s">
        <v>146</v>
      </c>
      <c r="B245" s="162" t="s">
        <v>171</v>
      </c>
      <c r="C245" s="163"/>
      <c r="D245" s="164"/>
      <c r="E245" s="165"/>
      <c r="F245" s="142"/>
      <c r="G245" s="143">
        <f t="shared" si="54"/>
        <v>0</v>
      </c>
      <c r="H245" s="143">
        <f t="shared" si="55"/>
        <v>0</v>
      </c>
      <c r="I245" s="197"/>
      <c r="J245" s="143">
        <f t="shared" si="51"/>
        <v>0</v>
      </c>
      <c r="K245" s="143"/>
      <c r="L245" s="143"/>
      <c r="M245" s="132">
        <f t="shared" si="48"/>
        <v>0</v>
      </c>
      <c r="N245" s="151"/>
      <c r="O245" s="4"/>
    </row>
    <row r="246" spans="1:15" s="5" customFormat="1" ht="16.5">
      <c r="A246" s="177" t="s">
        <v>27</v>
      </c>
      <c r="B246" s="149" t="s">
        <v>172</v>
      </c>
      <c r="C246" s="150">
        <v>80000</v>
      </c>
      <c r="D246" s="141">
        <v>140000</v>
      </c>
      <c r="E246" s="146" t="s">
        <v>193</v>
      </c>
      <c r="F246" s="142">
        <v>1.14</v>
      </c>
      <c r="G246" s="143">
        <f t="shared" si="54"/>
        <v>159600</v>
      </c>
      <c r="H246" s="143">
        <f t="shared" si="55"/>
        <v>-19600</v>
      </c>
      <c r="I246" s="197"/>
      <c r="J246" s="143">
        <f t="shared" si="51"/>
        <v>200000</v>
      </c>
      <c r="K246" s="143">
        <v>200000</v>
      </c>
      <c r="L246" s="143">
        <f t="shared" si="52"/>
        <v>200000</v>
      </c>
      <c r="M246" s="132">
        <f t="shared" si="48"/>
        <v>60000</v>
      </c>
      <c r="N246" s="151">
        <f t="shared" si="53"/>
        <v>0.42857142857142855</v>
      </c>
      <c r="O246" s="4"/>
    </row>
    <row r="247" spans="1:15" s="5" customFormat="1" ht="16.5">
      <c r="A247" s="177" t="s">
        <v>26</v>
      </c>
      <c r="B247" s="149" t="s">
        <v>173</v>
      </c>
      <c r="C247" s="150">
        <v>100000</v>
      </c>
      <c r="D247" s="141">
        <v>175000</v>
      </c>
      <c r="E247" s="146" t="s">
        <v>193</v>
      </c>
      <c r="F247" s="142">
        <v>1.14</v>
      </c>
      <c r="G247" s="143">
        <f t="shared" si="54"/>
        <v>199499.99999999997</v>
      </c>
      <c r="H247" s="143">
        <f t="shared" si="55"/>
        <v>-24499.99999999997</v>
      </c>
      <c r="I247" s="197"/>
      <c r="J247" s="143">
        <f t="shared" si="51"/>
        <v>250000</v>
      </c>
      <c r="K247" s="143">
        <v>250000</v>
      </c>
      <c r="L247" s="143">
        <f t="shared" si="52"/>
        <v>250000</v>
      </c>
      <c r="M247" s="132">
        <f t="shared" si="48"/>
        <v>75000</v>
      </c>
      <c r="N247" s="151">
        <f t="shared" si="53"/>
        <v>0.42857142857142855</v>
      </c>
      <c r="O247" s="4"/>
    </row>
    <row r="248" spans="1:15" s="5" customFormat="1" ht="16.5">
      <c r="A248" s="177" t="s">
        <v>24</v>
      </c>
      <c r="B248" s="149" t="s">
        <v>174</v>
      </c>
      <c r="C248" s="150">
        <v>90000</v>
      </c>
      <c r="D248" s="141">
        <v>160000</v>
      </c>
      <c r="E248" s="146" t="s">
        <v>193</v>
      </c>
      <c r="F248" s="142">
        <v>1.1</v>
      </c>
      <c r="G248" s="143">
        <f t="shared" si="54"/>
        <v>176000</v>
      </c>
      <c r="H248" s="143">
        <f t="shared" si="55"/>
        <v>-16000</v>
      </c>
      <c r="I248" s="197"/>
      <c r="J248" s="143">
        <f t="shared" si="51"/>
        <v>180000</v>
      </c>
      <c r="K248" s="143">
        <v>180000</v>
      </c>
      <c r="L248" s="143">
        <f t="shared" si="52"/>
        <v>180000</v>
      </c>
      <c r="M248" s="132">
        <f t="shared" si="48"/>
        <v>20000</v>
      </c>
      <c r="N248" s="151">
        <f t="shared" si="53"/>
        <v>0.125</v>
      </c>
      <c r="O248" s="4"/>
    </row>
    <row r="249" spans="1:15" s="5" customFormat="1" ht="16.5">
      <c r="A249" s="177" t="s">
        <v>25</v>
      </c>
      <c r="B249" s="149" t="s">
        <v>222</v>
      </c>
      <c r="C249" s="150">
        <v>80000</v>
      </c>
      <c r="D249" s="141">
        <v>140000</v>
      </c>
      <c r="E249" s="146" t="s">
        <v>193</v>
      </c>
      <c r="F249" s="142">
        <v>1.07</v>
      </c>
      <c r="G249" s="143">
        <f t="shared" si="54"/>
        <v>149800</v>
      </c>
      <c r="H249" s="143">
        <f t="shared" si="55"/>
        <v>-9800</v>
      </c>
      <c r="I249" s="197"/>
      <c r="J249" s="143">
        <f t="shared" si="51"/>
        <v>150000</v>
      </c>
      <c r="K249" s="143">
        <v>150000</v>
      </c>
      <c r="L249" s="143">
        <f t="shared" si="52"/>
        <v>150000</v>
      </c>
      <c r="M249" s="132">
        <f t="shared" si="48"/>
        <v>10000</v>
      </c>
      <c r="N249" s="151">
        <f t="shared" si="53"/>
        <v>0.07142857142857142</v>
      </c>
      <c r="O249" s="4" t="s">
        <v>223</v>
      </c>
    </row>
    <row r="250" spans="1:15" s="5" customFormat="1" ht="16.5">
      <c r="A250" s="177" t="s">
        <v>28</v>
      </c>
      <c r="B250" s="149" t="s">
        <v>33</v>
      </c>
      <c r="C250" s="150">
        <v>60000</v>
      </c>
      <c r="D250" s="141">
        <v>100000</v>
      </c>
      <c r="E250" s="146" t="s">
        <v>193</v>
      </c>
      <c r="F250" s="142">
        <v>1</v>
      </c>
      <c r="G250" s="143">
        <f t="shared" si="54"/>
        <v>100000</v>
      </c>
      <c r="H250" s="143">
        <f t="shared" si="55"/>
        <v>0</v>
      </c>
      <c r="I250" s="197"/>
      <c r="J250" s="143">
        <f t="shared" si="51"/>
        <v>100000</v>
      </c>
      <c r="K250" s="143">
        <v>100000</v>
      </c>
      <c r="L250" s="143">
        <f t="shared" si="52"/>
        <v>100000</v>
      </c>
      <c r="M250" s="132">
        <f t="shared" si="48"/>
        <v>0</v>
      </c>
      <c r="N250" s="151">
        <f t="shared" si="53"/>
        <v>0</v>
      </c>
      <c r="O250" s="4"/>
    </row>
    <row r="251" spans="1:14" ht="16.5">
      <c r="A251" s="198" t="s">
        <v>29</v>
      </c>
      <c r="B251" s="199" t="s">
        <v>212</v>
      </c>
      <c r="C251" s="200"/>
      <c r="D251" s="201"/>
      <c r="E251" s="202"/>
      <c r="F251" s="203"/>
      <c r="G251" s="204"/>
      <c r="H251" s="204"/>
      <c r="I251" s="197"/>
      <c r="J251" s="143">
        <f t="shared" si="51"/>
        <v>150000</v>
      </c>
      <c r="K251" s="205">
        <v>150000</v>
      </c>
      <c r="L251" s="143">
        <f t="shared" si="52"/>
        <v>150000</v>
      </c>
      <c r="M251" s="132">
        <f t="shared" si="48"/>
        <v>150000</v>
      </c>
      <c r="N251" s="151"/>
    </row>
    <row r="252" spans="1:14" ht="16.5">
      <c r="A252" s="198" t="s">
        <v>30</v>
      </c>
      <c r="B252" s="199" t="s">
        <v>213</v>
      </c>
      <c r="C252" s="200"/>
      <c r="D252" s="201"/>
      <c r="E252" s="202"/>
      <c r="F252" s="203"/>
      <c r="G252" s="204"/>
      <c r="H252" s="204"/>
      <c r="I252" s="197"/>
      <c r="J252" s="143">
        <f t="shared" si="51"/>
        <v>160000</v>
      </c>
      <c r="K252" s="205">
        <v>160000</v>
      </c>
      <c r="L252" s="143">
        <f t="shared" si="52"/>
        <v>160000</v>
      </c>
      <c r="M252" s="132">
        <f t="shared" si="48"/>
        <v>160000</v>
      </c>
      <c r="N252" s="151"/>
    </row>
    <row r="253" ht="15.75">
      <c r="F253" s="13"/>
    </row>
  </sheetData>
  <sheetProtection/>
  <mergeCells count="15">
    <mergeCell ref="F2:F3"/>
    <mergeCell ref="A1:C1"/>
    <mergeCell ref="E2:E3"/>
    <mergeCell ref="B2:B3"/>
    <mergeCell ref="C2:C3"/>
    <mergeCell ref="A2:A3"/>
    <mergeCell ref="D2:D3"/>
    <mergeCell ref="I2:I3"/>
    <mergeCell ref="J2:J3"/>
    <mergeCell ref="L2:L3"/>
    <mergeCell ref="N2:N3"/>
    <mergeCell ref="L1:N1"/>
    <mergeCell ref="G2:G3"/>
    <mergeCell ref="M2:M3"/>
    <mergeCell ref="K2:K3"/>
  </mergeCells>
  <conditionalFormatting sqref="A2:B2 A4:N4">
    <cfRule type="cellIs" priority="3" dxfId="2" operator="equal" stopIfTrue="1">
      <formula>0</formula>
    </cfRule>
  </conditionalFormatting>
  <printOptions/>
  <pageMargins left="0.61" right="0.15748031496063" top="0.67" bottom="0.486220472" header="0.33" footer="0.15748031496063"/>
  <pageSetup firstPageNumber="4" useFirstPageNumber="1" horizontalDpi="600" verticalDpi="600" orientation="portrait" paperSize="9" r:id="rId1"/>
  <headerFooter alignWithMargins="0">
    <oddHeader>&amp;C
</oddHeader>
    <oddFooter>&amp;C&amp;"Times New Roman,Regular"&amp;11H. Văn Chấn (ONT)&amp;R&amp;P</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Van Chan 29.xls</dc:title>
  <dc:subject/>
  <dc:creator>User</dc:creator>
  <cp:keywords/>
  <dc:description/>
  <cp:lastModifiedBy>John Scott</cp:lastModifiedBy>
  <cp:lastPrinted>2023-04-28T08:03:18Z</cp:lastPrinted>
  <dcterms:created xsi:type="dcterms:W3CDTF">2008-10-29T08:16:36Z</dcterms:created>
  <dcterms:modified xsi:type="dcterms:W3CDTF">2023-05-08T09:03:17Z</dcterms:modified>
  <cp:category/>
  <cp:version/>
  <cp:contentType/>
  <cp:contentStatus/>
</cp:coreProperties>
</file>